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'BRPL'!$A$1:$S$197</definedName>
    <definedName name="_xlnm.Print_Area" localSheetId="1">'BYPL'!$A$1:$Q$176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'NDPL'!$A$1:$Q$170</definedName>
    <definedName name="_xlnm.Print_Area" localSheetId="8">'PRAGATI'!$A$1:$Q$26</definedName>
    <definedName name="_xlnm.Print_Area" localSheetId="5">'ROHTAK ROAD'!$A$1:$Q$44</definedName>
  </definedNames>
  <calcPr fullCalcOnLoad="1"/>
</workbook>
</file>

<file path=xl/sharedStrings.xml><?xml version="1.0" encoding="utf-8"?>
<sst xmlns="http://schemas.openxmlformats.org/spreadsheetml/2006/main" count="1632" uniqueCount="466">
  <si>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</si>
  <si>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</si>
  <si>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</si>
  <si>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</si>
  <si>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</si>
  <si>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</si>
  <si>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</si>
  <si>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</si>
  <si>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</si>
  <si>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</si>
  <si>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</si>
  <si>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</si>
  <si>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</si>
  <si>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</si>
  <si>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</si>
  <si>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</si>
  <si>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</si>
  <si>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</si>
  <si>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</si>
  <si>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</si>
  <si>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</si>
  <si>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</si>
  <si>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</si>
  <si>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</si>
  <si>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</si>
  <si>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</si>
  <si>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</si>
  <si>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</si>
  <si>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</si>
  <si>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</si>
  <si>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</si>
  <si>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</si>
  <si>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</si>
  <si>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</si>
  <si>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</si>
  <si>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</si>
  <si>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</si>
  <si>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</si>
  <si>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</si>
  <si>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</si>
  <si>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</si>
  <si>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</si>
  <si>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</si>
  <si>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</si>
  <si>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</si>
  <si>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</si>
  <si>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</si>
  <si>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</si>
  <si>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</si>
  <si>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</si>
  <si>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</si>
  <si>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</si>
  <si>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</si>
  <si>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</si>
  <si>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</si>
  <si>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</si>
  <si>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</si>
  <si>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</si>
  <si>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</si>
  <si>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</si>
  <si>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</si>
  <si>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</si>
  <si>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</si>
  <si>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</si>
  <si>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</si>
  <si>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</si>
  <si>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</si>
  <si>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</si>
  <si>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</si>
  <si>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</si>
  <si>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</si>
  <si>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</si>
  <si>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</si>
  <si>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</si>
  <si>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</si>
  <si>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</si>
  <si>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</si>
  <si>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</si>
  <si>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</si>
  <si>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</si>
  <si>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</si>
  <si>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</si>
  <si>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</si>
  <si>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</si>
  <si>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</si>
  <si>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</si>
  <si>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</si>
  <si>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</si>
  <si>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</si>
  <si>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</si>
  <si>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</si>
  <si>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</si>
  <si>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</si>
  <si>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</si>
  <si>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</si>
  <si>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</si>
  <si>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</si>
  <si>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</si>
  <si>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</si>
  <si>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</si>
  <si>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</si>
  <si>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</si>
  <si>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</si>
  <si>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</si>
  <si>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</si>
  <si>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</si>
  <si>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</si>
  <si>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</si>
  <si>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</si>
  <si>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</si>
  <si>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</si>
  <si>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</si>
  <si>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</si>
  <si>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</si>
  <si>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</si>
  <si>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</si>
  <si>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</si>
  <si>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</si>
  <si>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</si>
  <si>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</si>
  <si>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</si>
  <si>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</si>
  <si>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</si>
  <si>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</si>
  <si>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</si>
  <si>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</si>
  <si>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</si>
  <si>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</si>
  <si>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</si>
  <si>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</si>
  <si>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</si>
  <si>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</si>
  <si>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</si>
  <si>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</si>
  <si>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</si>
  <si>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</si>
  <si>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</si>
  <si>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</si>
  <si>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</si>
  <si>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</si>
  <si>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</si>
  <si>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</si>
  <si>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</si>
  <si>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</si>
  <si>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</si>
  <si>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</si>
  <si>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</si>
  <si>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</si>
  <si>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</si>
  <si>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</si>
  <si>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</si>
  <si>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</si>
  <si>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</si>
  <si>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</si>
  <si>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</si>
  <si>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</si>
  <si>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</si>
  <si>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</si>
  <si>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</si>
  <si>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</si>
  <si>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</si>
  <si>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</si>
  <si>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</si>
  <si>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</si>
  <si>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</si>
  <si>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</si>
  <si>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</si>
  <si>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</si>
  <si>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</si>
  <si>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</si>
  <si>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</si>
  <si>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</si>
  <si>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</si>
  <si>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</si>
  <si>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</si>
  <si>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</si>
  <si>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</si>
  <si>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</si>
  <si>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</si>
  <si>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</si>
  <si>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</si>
  <si>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</si>
  <si>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</si>
  <si>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</si>
  <si>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</si>
  <si>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</si>
  <si>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</si>
  <si>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</si>
  <si>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</si>
  <si>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</si>
  <si>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</si>
  <si>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</si>
  <si>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</si>
  <si>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</si>
  <si>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</si>
  <si>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</si>
  <si>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</si>
  <si>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</si>
  <si>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</si>
  <si>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</si>
  <si>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</si>
  <si>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</si>
  <si>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</si>
  <si>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</si>
  <si>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</si>
  <si>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</si>
  <si>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</si>
  <si>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</si>
  <si>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</si>
  <si>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</si>
  <si>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</si>
  <si>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</si>
  <si>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</si>
  <si>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</si>
  <si>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</si>
  <si>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</si>
  <si>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</si>
  <si>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</si>
  <si>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</si>
  <si>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</si>
  <si>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</si>
  <si>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</si>
  <si>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</si>
  <si>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</si>
  <si>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</si>
  <si>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</si>
  <si>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</si>
  <si>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</si>
  <si>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</si>
  <si>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</si>
  <si>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</si>
  <si>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</si>
  <si>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</si>
  <si>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</si>
  <si>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</si>
  <si>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</si>
  <si>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</si>
  <si>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</si>
  <si>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</si>
  <si>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</si>
  <si>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</si>
  <si>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</si>
  <si>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</si>
  <si>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</si>
  <si>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</si>
  <si>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</si>
  <si>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</si>
  <si>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</si>
  <si>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</si>
  <si>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</si>
  <si>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</si>
  <si>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</si>
  <si>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</si>
  <si>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</si>
  <si>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</si>
  <si>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</si>
  <si>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</si>
  <si>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</si>
  <si>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</si>
  <si>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</si>
  <si>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</si>
  <si>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</si>
  <si>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</si>
  <si>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</si>
  <si>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</si>
  <si>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</si>
  <si>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</si>
  <si>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</si>
  <si>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</si>
  <si>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</si>
  <si>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</si>
  <si>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</si>
  <si>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</si>
  <si>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</si>
  <si>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</si>
  <si>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</si>
  <si>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</si>
  <si>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</si>
  <si>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</si>
  <si>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</si>
  <si>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</si>
  <si>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</si>
  <si>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</si>
  <si>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</si>
  <si>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</si>
  <si>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</si>
  <si>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</si>
  <si>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</si>
  <si>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</si>
  <si>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</si>
  <si>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</si>
  <si>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</si>
  <si>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</si>
  <si>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</si>
  <si>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</si>
  <si>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</si>
  <si>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</si>
  <si>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</si>
  <si>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</si>
  <si>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</si>
  <si>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</si>
  <si>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</si>
  <si>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</si>
  <si>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</si>
  <si>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</si>
  <si>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</si>
  <si>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</si>
  <si>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</si>
  <si>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</si>
  <si>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</si>
  <si>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</si>
  <si>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</si>
  <si>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</si>
  <si>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</si>
  <si>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</si>
  <si>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</si>
  <si>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</si>
  <si>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</si>
  <si>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</si>
  <si>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</si>
  <si>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</si>
  <si>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</si>
  <si>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</si>
  <si>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</si>
  <si>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</si>
  <si>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</si>
  <si>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</si>
  <si>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</si>
  <si>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</si>
  <si>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</si>
  <si>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</si>
  <si>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</si>
  <si>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</si>
  <si>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</si>
  <si>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</si>
  <si>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</si>
  <si>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</si>
  <si>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</si>
  <si>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</si>
  <si>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</si>
  <si>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</si>
  <si>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</si>
  <si>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</si>
  <si>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</si>
  <si>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</si>
  <si>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</si>
  <si>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</si>
  <si>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</si>
  <si>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</si>
  <si>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</si>
  <si>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</si>
  <si>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</si>
  <si>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</si>
  <si>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</si>
  <si>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</si>
  <si>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</si>
  <si>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</si>
  <si>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</si>
  <si>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</si>
  <si>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</si>
  <si>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</si>
  <si>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</si>
  <si>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</si>
  <si>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</si>
  <si>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</si>
  <si>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</si>
  <si>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</si>
  <si>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</si>
  <si>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</si>
  <si>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</si>
  <si>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</si>
  <si>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</si>
  <si>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</si>
  <si>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</si>
  <si>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</si>
  <si>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</si>
  <si>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</si>
  <si>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</si>
  <si>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</si>
  <si>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</si>
  <si>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</si>
  <si>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</si>
  <si>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</si>
  <si>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</si>
  <si>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</si>
  <si>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</si>
  <si>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</si>
  <si>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</si>
  <si>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</si>
  <si>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</si>
  <si>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</si>
  <si>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</si>
  <si>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</si>
  <si>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</si>
  <si>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</si>
  <si>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</si>
  <si>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</si>
  <si>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</si>
  <si>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</si>
  <si>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</si>
  <si>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</si>
  <si>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</si>
  <si>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</si>
  <si>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</si>
  <si>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</si>
  <si>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</si>
  <si>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</si>
  <si>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</si>
  <si>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</si>
  <si>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</si>
  <si>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</si>
  <si>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</si>
  <si>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</si>
  <si>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</si>
  <si>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</si>
  <si>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</si>
  <si>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</si>
  <si>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</si>
  <si>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</si>
  <si>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</si>
  <si>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</si>
  <si>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</si>
  <si>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</si>
  <si>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</si>
  <si>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</si>
  <si>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</si>
  <si>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</si>
  <si>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</si>
  <si>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</si>
  <si>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</si>
  <si>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</si>
  <si>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</si>
  <si>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</si>
  <si>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</si>
  <si>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</si>
  <si>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</si>
  <si>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</si>
  <si>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</si>
  <si>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</si>
  <si>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</si>
  <si>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</si>
  <si>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</si>
  <si>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</si>
  <si>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</si>
  <si>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</si>
  <si>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</si>
  <si>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Check Meter Data</t>
  </si>
  <si>
    <t>PREET VIHAR</t>
  </si>
  <si>
    <t>MUKHERJEE PARK - I</t>
  </si>
  <si>
    <t>MUKHERJEE PARK - II</t>
  </si>
  <si>
    <t>FINAL READING 01/10/2017</t>
  </si>
  <si>
    <t>INTIAL READING 01/09/2017</t>
  </si>
  <si>
    <t>SEPTEMBER -2017</t>
  </si>
  <si>
    <t xml:space="preserve">                           PERIOD 1st SEPTEMBER-2017 TO 1st OCTOBER-2017</t>
  </si>
  <si>
    <t>w.e.f 11/09/17</t>
  </si>
  <si>
    <t>w.e.f 14/9/17</t>
  </si>
  <si>
    <t>w.e.f 15/09/17</t>
  </si>
  <si>
    <t>w.e.f 26/9/17</t>
  </si>
  <si>
    <t>Assessment last month</t>
  </si>
  <si>
    <t>Assessment July</t>
  </si>
  <si>
    <t>Data till 18/09/17</t>
  </si>
  <si>
    <t>Chek meter</t>
  </si>
  <si>
    <t>Assessment</t>
  </si>
  <si>
    <t>Meter Faulty</t>
  </si>
  <si>
    <t>Check Meter</t>
  </si>
  <si>
    <t>Note :Sharing taken from wk-25 abt bill 2017-18</t>
  </si>
</sst>
</file>

<file path=xl/styles.xml><?xml version="1.0" encoding="utf-8"?>
<styleSheet xmlns="http://schemas.openxmlformats.org/spreadsheetml/2006/main">
  <numFmts count="3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0.0"/>
    <numFmt numFmtId="187" formatCode="0.00000"/>
    <numFmt numFmtId="188" formatCode="0.0000000"/>
    <numFmt numFmtId="189" formatCode="0.000000"/>
    <numFmt numFmtId="190" formatCode="0_);\(0\)"/>
    <numFmt numFmtId="191" formatCode="[$-409]h:mm:ss\ AM/PM"/>
    <numFmt numFmtId="192" formatCode="[$-409]dddd\,\ mmmm\ dd\,\ yyyy"/>
    <numFmt numFmtId="193" formatCode="0.000_);\(0.000\)"/>
  </numFmts>
  <fonts count="8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9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5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4" fillId="0" borderId="2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4" fontId="2" fillId="0" borderId="0" xfId="0" applyNumberFormat="1" applyFont="1" applyFill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4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84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5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4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4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4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4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84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4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4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4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4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4" fontId="21" fillId="0" borderId="20" xfId="0" applyNumberFormat="1" applyFont="1" applyFill="1" applyBorder="1" applyAlignment="1">
      <alignment/>
    </xf>
    <xf numFmtId="184" fontId="21" fillId="0" borderId="20" xfId="0" applyNumberFormat="1" applyFont="1" applyFill="1" applyBorder="1" applyAlignment="1">
      <alignment horizontal="center"/>
    </xf>
    <xf numFmtId="184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4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184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4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84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84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84" fontId="50" fillId="0" borderId="0" xfId="0" applyNumberFormat="1" applyFont="1" applyAlignment="1">
      <alignment horizontal="center"/>
    </xf>
    <xf numFmtId="184" fontId="15" fillId="0" borderId="0" xfId="0" applyNumberFormat="1" applyFont="1" applyBorder="1" applyAlignment="1">
      <alignment horizontal="center"/>
    </xf>
    <xf numFmtId="184" fontId="17" fillId="0" borderId="24" xfId="0" applyNumberFormat="1" applyFont="1" applyBorder="1" applyAlignment="1">
      <alignment horizontal="center"/>
    </xf>
    <xf numFmtId="184" fontId="21" fillId="0" borderId="15" xfId="0" applyNumberFormat="1" applyFont="1" applyFill="1" applyBorder="1" applyAlignment="1">
      <alignment horizontal="center" vertical="center"/>
    </xf>
    <xf numFmtId="184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4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4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4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5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8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4" fontId="35" fillId="0" borderId="0" xfId="0" applyNumberFormat="1" applyFont="1" applyFill="1" applyBorder="1" applyAlignment="1">
      <alignment horizontal="center"/>
    </xf>
    <xf numFmtId="184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4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4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85" fontId="21" fillId="0" borderId="0" xfId="0" applyNumberFormat="1" applyFont="1" applyFill="1" applyAlignment="1">
      <alignment horizontal="center" vertical="center"/>
    </xf>
    <xf numFmtId="185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4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5" fontId="21" fillId="0" borderId="0" xfId="0" applyNumberFormat="1" applyFont="1" applyFill="1" applyBorder="1" applyAlignment="1">
      <alignment vertical="center"/>
    </xf>
    <xf numFmtId="185" fontId="45" fillId="0" borderId="0" xfId="0" applyNumberFormat="1" applyFont="1" applyFill="1" applyBorder="1" applyAlignment="1">
      <alignment vertical="center"/>
    </xf>
    <xf numFmtId="18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4" fontId="41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184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5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3" fontId="0" fillId="0" borderId="0" xfId="0" applyNumberFormat="1" applyFill="1" applyBorder="1" applyAlignment="1">
      <alignment horizontal="center" vertical="center"/>
    </xf>
    <xf numFmtId="185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3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>
      <alignment horizontal="center" vertical="center"/>
    </xf>
    <xf numFmtId="185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93" fontId="21" fillId="0" borderId="0" xfId="0" applyNumberFormat="1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93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26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93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19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5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>
      <alignment horizontal="center" vertical="center"/>
    </xf>
    <xf numFmtId="193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184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4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86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86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186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0" fontId="20" fillId="0" borderId="31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31" xfId="0" applyFill="1" applyBorder="1" applyAlignment="1">
      <alignment vertical="center" wrapText="1"/>
    </xf>
    <xf numFmtId="1" fontId="49" fillId="0" borderId="0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6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shrinkToFit="1"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0" fillId="0" borderId="14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view="pageBreakPreview" zoomScale="85" zoomScaleSheetLayoutView="85" workbookViewId="0" topLeftCell="C136">
      <selection activeCell="K114" sqref="K114"/>
    </sheetView>
  </sheetViews>
  <sheetFormatPr defaultColWidth="9.140625" defaultRowHeight="12.75"/>
  <cols>
    <col min="1" max="1" width="4.00390625" style="464" customWidth="1"/>
    <col min="2" max="2" width="26.57421875" style="464" customWidth="1"/>
    <col min="3" max="3" width="12.28125" style="464" customWidth="1"/>
    <col min="4" max="4" width="9.28125" style="464" customWidth="1"/>
    <col min="5" max="5" width="17.140625" style="464" customWidth="1"/>
    <col min="6" max="6" width="10.8515625" style="464" customWidth="1"/>
    <col min="7" max="7" width="13.8515625" style="464" customWidth="1"/>
    <col min="8" max="8" width="14.00390625" style="464" customWidth="1"/>
    <col min="9" max="9" width="10.57421875" style="464" customWidth="1"/>
    <col min="10" max="10" width="13.00390625" style="464" customWidth="1"/>
    <col min="11" max="11" width="13.421875" style="464" customWidth="1"/>
    <col min="12" max="12" width="13.57421875" style="464" customWidth="1"/>
    <col min="13" max="13" width="14.00390625" style="464" customWidth="1"/>
    <col min="14" max="14" width="10.421875" style="464" customWidth="1"/>
    <col min="15" max="15" width="12.8515625" style="464" customWidth="1"/>
    <col min="16" max="16" width="11.00390625" style="464" customWidth="1"/>
    <col min="17" max="17" width="20.57421875" style="464" customWidth="1"/>
    <col min="18" max="18" width="4.7109375" style="464" customWidth="1"/>
    <col min="19" max="16384" width="9.140625" style="464" customWidth="1"/>
  </cols>
  <sheetData>
    <row r="1" spans="1:17" s="617" customFormat="1" ht="14.25" customHeight="1">
      <c r="A1" s="303" t="s">
        <v>237</v>
      </c>
      <c r="Q1" s="773" t="s">
        <v>452</v>
      </c>
    </row>
    <row r="2" spans="1:11" s="617" customFormat="1" ht="14.25" customHeight="1">
      <c r="A2" s="303" t="s">
        <v>238</v>
      </c>
      <c r="K2" s="774"/>
    </row>
    <row r="3" spans="1:8" s="617" customFormat="1" ht="14.25" customHeight="1">
      <c r="A3" s="775" t="s">
        <v>0</v>
      </c>
      <c r="H3" s="776"/>
    </row>
    <row r="4" spans="1:16" s="617" customFormat="1" ht="14.25" customHeight="1" thickBot="1">
      <c r="A4" s="775" t="s">
        <v>239</v>
      </c>
      <c r="G4" s="278"/>
      <c r="H4" s="278"/>
      <c r="I4" s="774" t="s">
        <v>397</v>
      </c>
      <c r="J4" s="278"/>
      <c r="K4" s="278"/>
      <c r="L4" s="278"/>
      <c r="M4" s="278"/>
      <c r="N4" s="774" t="s">
        <v>398</v>
      </c>
      <c r="O4" s="278"/>
      <c r="P4" s="278"/>
    </row>
    <row r="5" spans="1:17" s="565" customFormat="1" ht="48" customHeight="1" thickBot="1" thickTop="1">
      <c r="A5" s="563" t="s">
        <v>8</v>
      </c>
      <c r="B5" s="534" t="s">
        <v>9</v>
      </c>
      <c r="C5" s="535" t="s">
        <v>1</v>
      </c>
      <c r="D5" s="535" t="s">
        <v>2</v>
      </c>
      <c r="E5" s="535" t="s">
        <v>3</v>
      </c>
      <c r="F5" s="535" t="s">
        <v>10</v>
      </c>
      <c r="G5" s="533" t="s">
        <v>450</v>
      </c>
      <c r="H5" s="535" t="s">
        <v>451</v>
      </c>
      <c r="I5" s="535" t="s">
        <v>4</v>
      </c>
      <c r="J5" s="535" t="s">
        <v>5</v>
      </c>
      <c r="K5" s="564" t="s">
        <v>6</v>
      </c>
      <c r="L5" s="533" t="str">
        <f>G5</f>
        <v>FINAL READING 01/10/2017</v>
      </c>
      <c r="M5" s="535" t="str">
        <f>H5</f>
        <v>INTIAL READING 01/09/2017</v>
      </c>
      <c r="N5" s="535" t="s">
        <v>4</v>
      </c>
      <c r="O5" s="535" t="s">
        <v>5</v>
      </c>
      <c r="P5" s="564" t="s">
        <v>6</v>
      </c>
      <c r="Q5" s="564" t="s">
        <v>309</v>
      </c>
    </row>
    <row r="6" spans="1:12" ht="1.5" customHeight="1" hidden="1" thickTop="1">
      <c r="A6" s="7"/>
      <c r="B6" s="8"/>
      <c r="C6" s="7"/>
      <c r="D6" s="7"/>
      <c r="E6" s="7"/>
      <c r="F6" s="7"/>
      <c r="L6" s="476"/>
    </row>
    <row r="7" spans="1:17" ht="15.75" customHeight="1" thickTop="1">
      <c r="A7" s="276"/>
      <c r="B7" s="346" t="s">
        <v>14</v>
      </c>
      <c r="C7" s="335"/>
      <c r="D7" s="349"/>
      <c r="E7" s="349"/>
      <c r="F7" s="335"/>
      <c r="G7" s="341"/>
      <c r="H7" s="506"/>
      <c r="I7" s="506"/>
      <c r="J7" s="506"/>
      <c r="K7" s="130"/>
      <c r="L7" s="341"/>
      <c r="M7" s="506"/>
      <c r="N7" s="506"/>
      <c r="O7" s="506"/>
      <c r="P7" s="566"/>
      <c r="Q7" s="468"/>
    </row>
    <row r="8" spans="1:17" ht="16.5" customHeight="1">
      <c r="A8" s="276">
        <v>1</v>
      </c>
      <c r="B8" s="345" t="s">
        <v>15</v>
      </c>
      <c r="C8" s="335">
        <v>5128429</v>
      </c>
      <c r="D8" s="348" t="s">
        <v>12</v>
      </c>
      <c r="E8" s="327" t="s">
        <v>346</v>
      </c>
      <c r="F8" s="335">
        <v>-1000</v>
      </c>
      <c r="G8" s="341">
        <v>987445</v>
      </c>
      <c r="H8" s="342">
        <v>989619</v>
      </c>
      <c r="I8" s="342">
        <f>G8-H8</f>
        <v>-2174</v>
      </c>
      <c r="J8" s="342">
        <f>$F8*I8</f>
        <v>2174000</v>
      </c>
      <c r="K8" s="343">
        <f>J8/1000000</f>
        <v>2.174</v>
      </c>
      <c r="L8" s="341">
        <v>999213</v>
      </c>
      <c r="M8" s="342">
        <v>999213</v>
      </c>
      <c r="N8" s="342">
        <f>L8-M8</f>
        <v>0</v>
      </c>
      <c r="O8" s="342">
        <f>$F8*N8</f>
        <v>0</v>
      </c>
      <c r="P8" s="343">
        <f>O8/1000000</f>
        <v>0</v>
      </c>
      <c r="Q8" s="730"/>
    </row>
    <row r="9" spans="1:17" ht="16.5">
      <c r="A9" s="276">
        <v>2</v>
      </c>
      <c r="B9" s="345" t="s">
        <v>380</v>
      </c>
      <c r="C9" s="335">
        <v>4864976</v>
      </c>
      <c r="D9" s="348" t="s">
        <v>12</v>
      </c>
      <c r="E9" s="327" t="s">
        <v>346</v>
      </c>
      <c r="F9" s="335">
        <v>-1000</v>
      </c>
      <c r="G9" s="341">
        <v>19040</v>
      </c>
      <c r="H9" s="342">
        <v>18817</v>
      </c>
      <c r="I9" s="342">
        <f>G9-H9</f>
        <v>223</v>
      </c>
      <c r="J9" s="342">
        <f>$F9*I9</f>
        <v>-223000</v>
      </c>
      <c r="K9" s="343">
        <f>J9/1000000</f>
        <v>-0.223</v>
      </c>
      <c r="L9" s="341">
        <v>999516</v>
      </c>
      <c r="M9" s="342">
        <v>999465</v>
      </c>
      <c r="N9" s="342">
        <f>L9-M9</f>
        <v>51</v>
      </c>
      <c r="O9" s="342">
        <f>$F9*N9</f>
        <v>-51000</v>
      </c>
      <c r="P9" s="343">
        <f>O9/1000000</f>
        <v>-0.051</v>
      </c>
      <c r="Q9" s="475"/>
    </row>
    <row r="10" spans="1:17" ht="15.75" customHeight="1">
      <c r="A10" s="276">
        <v>3</v>
      </c>
      <c r="B10" s="345" t="s">
        <v>17</v>
      </c>
      <c r="C10" s="335">
        <v>4864905</v>
      </c>
      <c r="D10" s="348" t="s">
        <v>12</v>
      </c>
      <c r="E10" s="327" t="s">
        <v>346</v>
      </c>
      <c r="F10" s="335">
        <v>-1000</v>
      </c>
      <c r="G10" s="341">
        <v>952753</v>
      </c>
      <c r="H10" s="342">
        <v>954788</v>
      </c>
      <c r="I10" s="342">
        <f>G10-H10</f>
        <v>-2035</v>
      </c>
      <c r="J10" s="342">
        <f>$F10*I10</f>
        <v>2035000</v>
      </c>
      <c r="K10" s="343">
        <f>J10/1000000</f>
        <v>2.035</v>
      </c>
      <c r="L10" s="341">
        <v>995658</v>
      </c>
      <c r="M10" s="342">
        <v>995658</v>
      </c>
      <c r="N10" s="342">
        <f>L10-M10</f>
        <v>0</v>
      </c>
      <c r="O10" s="342">
        <f>$F10*N10</f>
        <v>0</v>
      </c>
      <c r="P10" s="343">
        <f>O10/1000000</f>
        <v>0</v>
      </c>
      <c r="Q10" s="468"/>
    </row>
    <row r="11" spans="1:17" ht="12.75" customHeight="1">
      <c r="A11" s="276"/>
      <c r="B11" s="345"/>
      <c r="C11" s="335"/>
      <c r="D11" s="348"/>
      <c r="E11" s="327"/>
      <c r="F11" s="335"/>
      <c r="G11" s="341"/>
      <c r="H11" s="342"/>
      <c r="I11" s="342"/>
      <c r="J11" s="342"/>
      <c r="K11" s="343">
        <v>-1.095</v>
      </c>
      <c r="L11" s="341"/>
      <c r="M11" s="342"/>
      <c r="N11" s="342"/>
      <c r="O11" s="342"/>
      <c r="P11" s="343">
        <v>-0.043</v>
      </c>
      <c r="Q11" s="468" t="s">
        <v>462</v>
      </c>
    </row>
    <row r="12" spans="1:17" ht="15.75" customHeight="1">
      <c r="A12" s="276"/>
      <c r="B12" s="346" t="s">
        <v>18</v>
      </c>
      <c r="C12" s="335"/>
      <c r="D12" s="349"/>
      <c r="E12" s="349"/>
      <c r="F12" s="335"/>
      <c r="G12" s="341"/>
      <c r="H12" s="342"/>
      <c r="I12" s="342"/>
      <c r="J12" s="342"/>
      <c r="K12" s="343"/>
      <c r="L12" s="341"/>
      <c r="M12" s="342"/>
      <c r="N12" s="342"/>
      <c r="O12" s="342"/>
      <c r="P12" s="343"/>
      <c r="Q12" s="468"/>
    </row>
    <row r="13" spans="1:17" ht="15.75" customHeight="1">
      <c r="A13" s="276">
        <v>4</v>
      </c>
      <c r="B13" s="345" t="s">
        <v>15</v>
      </c>
      <c r="C13" s="335">
        <v>4864916</v>
      </c>
      <c r="D13" s="348" t="s">
        <v>12</v>
      </c>
      <c r="E13" s="327" t="s">
        <v>346</v>
      </c>
      <c r="F13" s="335">
        <v>-2000</v>
      </c>
      <c r="G13" s="341">
        <v>999973</v>
      </c>
      <c r="H13" s="342">
        <v>1000000</v>
      </c>
      <c r="I13" s="342">
        <f>G13-H13</f>
        <v>-27</v>
      </c>
      <c r="J13" s="342">
        <f>$F13*I13</f>
        <v>54000</v>
      </c>
      <c r="K13" s="343">
        <f>J13/1000000</f>
        <v>0.054</v>
      </c>
      <c r="L13" s="341">
        <v>997581</v>
      </c>
      <c r="M13" s="342">
        <v>998358</v>
      </c>
      <c r="N13" s="342">
        <f>L13-M13</f>
        <v>-777</v>
      </c>
      <c r="O13" s="342">
        <f>$F13*N13</f>
        <v>1554000</v>
      </c>
      <c r="P13" s="343">
        <f>O13/1000000</f>
        <v>1.554</v>
      </c>
      <c r="Q13" s="468"/>
    </row>
    <row r="14" spans="1:17" s="772" customFormat="1" ht="15.75" customHeight="1">
      <c r="A14" s="763">
        <v>5</v>
      </c>
      <c r="B14" s="764" t="s">
        <v>16</v>
      </c>
      <c r="C14" s="765">
        <v>5295137</v>
      </c>
      <c r="D14" s="766" t="s">
        <v>12</v>
      </c>
      <c r="E14" s="767" t="s">
        <v>346</v>
      </c>
      <c r="F14" s="765">
        <v>-1000</v>
      </c>
      <c r="G14" s="768">
        <v>993231</v>
      </c>
      <c r="H14" s="769">
        <v>994475</v>
      </c>
      <c r="I14" s="769">
        <f>G14-H14</f>
        <v>-1244</v>
      </c>
      <c r="J14" s="769">
        <f>$F14*I14</f>
        <v>1244000</v>
      </c>
      <c r="K14" s="770">
        <f>J14/1000000</f>
        <v>1.244</v>
      </c>
      <c r="L14" s="768">
        <v>999574</v>
      </c>
      <c r="M14" s="769">
        <v>999581</v>
      </c>
      <c r="N14" s="769">
        <f>L14-M14</f>
        <v>-7</v>
      </c>
      <c r="O14" s="769">
        <f>$F14*N14</f>
        <v>7000</v>
      </c>
      <c r="P14" s="770">
        <f>O14/1000000</f>
        <v>0.007</v>
      </c>
      <c r="Q14" s="771"/>
    </row>
    <row r="15" spans="1:17" s="772" customFormat="1" ht="15.75" customHeight="1">
      <c r="A15" s="763"/>
      <c r="B15" s="764"/>
      <c r="C15" s="765"/>
      <c r="D15" s="766"/>
      <c r="E15" s="767"/>
      <c r="F15" s="765">
        <v>-100</v>
      </c>
      <c r="G15" s="768">
        <v>997493</v>
      </c>
      <c r="H15" s="769">
        <v>997590</v>
      </c>
      <c r="I15" s="769">
        <f>G15-H15</f>
        <v>-97</v>
      </c>
      <c r="J15" s="769">
        <f>$F15*I15</f>
        <v>9700</v>
      </c>
      <c r="K15" s="770">
        <f>J15/1000000</f>
        <v>0.0097</v>
      </c>
      <c r="L15" s="768"/>
      <c r="M15" s="769"/>
      <c r="N15" s="769"/>
      <c r="O15" s="769"/>
      <c r="P15" s="770"/>
      <c r="Q15" s="771"/>
    </row>
    <row r="16" spans="1:17" ht="16.5" customHeight="1">
      <c r="A16" s="276"/>
      <c r="B16" s="346" t="s">
        <v>21</v>
      </c>
      <c r="C16" s="335"/>
      <c r="D16" s="349"/>
      <c r="E16" s="327"/>
      <c r="F16" s="335"/>
      <c r="G16" s="341"/>
      <c r="H16" s="342"/>
      <c r="I16" s="342"/>
      <c r="J16" s="342"/>
      <c r="K16" s="343"/>
      <c r="L16" s="341"/>
      <c r="M16" s="342"/>
      <c r="N16" s="342"/>
      <c r="O16" s="342"/>
      <c r="P16" s="343"/>
      <c r="Q16" s="468"/>
    </row>
    <row r="17" spans="1:17" ht="14.25" customHeight="1">
      <c r="A17" s="276">
        <v>6</v>
      </c>
      <c r="B17" s="345" t="s">
        <v>15</v>
      </c>
      <c r="C17" s="335">
        <v>4864982</v>
      </c>
      <c r="D17" s="348" t="s">
        <v>12</v>
      </c>
      <c r="E17" s="327" t="s">
        <v>346</v>
      </c>
      <c r="F17" s="335">
        <v>-1000</v>
      </c>
      <c r="G17" s="341">
        <v>24614</v>
      </c>
      <c r="H17" s="342">
        <v>24618</v>
      </c>
      <c r="I17" s="342">
        <f>G17-H17</f>
        <v>-4</v>
      </c>
      <c r="J17" s="342">
        <f>$F17*I17</f>
        <v>4000</v>
      </c>
      <c r="K17" s="343">
        <f>J17/1000000</f>
        <v>0.004</v>
      </c>
      <c r="L17" s="341">
        <v>16862</v>
      </c>
      <c r="M17" s="342">
        <v>16904</v>
      </c>
      <c r="N17" s="342">
        <f>L17-M17</f>
        <v>-42</v>
      </c>
      <c r="O17" s="342">
        <f>$F17*N17</f>
        <v>42000</v>
      </c>
      <c r="P17" s="343">
        <f>O17/1000000</f>
        <v>0.042</v>
      </c>
      <c r="Q17" s="468"/>
    </row>
    <row r="18" spans="1:17" ht="13.5" customHeight="1">
      <c r="A18" s="276">
        <v>7</v>
      </c>
      <c r="B18" s="345" t="s">
        <v>16</v>
      </c>
      <c r="C18" s="335">
        <v>4865022</v>
      </c>
      <c r="D18" s="348" t="s">
        <v>12</v>
      </c>
      <c r="E18" s="327" t="s">
        <v>346</v>
      </c>
      <c r="F18" s="335">
        <v>-1000</v>
      </c>
      <c r="G18" s="341">
        <v>533</v>
      </c>
      <c r="H18" s="342">
        <v>550</v>
      </c>
      <c r="I18" s="342">
        <f>G18-H18</f>
        <v>-17</v>
      </c>
      <c r="J18" s="342">
        <f>$F18*I18</f>
        <v>17000</v>
      </c>
      <c r="K18" s="343">
        <f>J18/1000000</f>
        <v>0.017</v>
      </c>
      <c r="L18" s="341">
        <v>998919</v>
      </c>
      <c r="M18" s="342">
        <v>998963</v>
      </c>
      <c r="N18" s="342">
        <f>L18-M18</f>
        <v>-44</v>
      </c>
      <c r="O18" s="342">
        <f>$F18*N18</f>
        <v>44000</v>
      </c>
      <c r="P18" s="343">
        <f>O18/1000000</f>
        <v>0.044</v>
      </c>
      <c r="Q18" s="480"/>
    </row>
    <row r="19" spans="1:17" ht="14.25" customHeight="1">
      <c r="A19" s="276">
        <v>8</v>
      </c>
      <c r="B19" s="345" t="s">
        <v>22</v>
      </c>
      <c r="C19" s="335">
        <v>4864991</v>
      </c>
      <c r="D19" s="348" t="s">
        <v>12</v>
      </c>
      <c r="E19" s="327" t="s">
        <v>346</v>
      </c>
      <c r="F19" s="335">
        <v>-1000</v>
      </c>
      <c r="G19" s="341">
        <v>999292</v>
      </c>
      <c r="H19" s="342">
        <v>999374</v>
      </c>
      <c r="I19" s="342">
        <f>G19-H19</f>
        <v>-82</v>
      </c>
      <c r="J19" s="342">
        <f>$F19*I19</f>
        <v>82000</v>
      </c>
      <c r="K19" s="343">
        <f>J19/1000000</f>
        <v>0.082</v>
      </c>
      <c r="L19" s="341">
        <v>998168</v>
      </c>
      <c r="M19" s="342">
        <v>998232</v>
      </c>
      <c r="N19" s="342">
        <f>L19-M19</f>
        <v>-64</v>
      </c>
      <c r="O19" s="342">
        <f>$F19*N19</f>
        <v>64000</v>
      </c>
      <c r="P19" s="343">
        <f>O19/1000000</f>
        <v>0.064</v>
      </c>
      <c r="Q19" s="479"/>
    </row>
    <row r="20" spans="1:17" s="772" customFormat="1" ht="13.5" customHeight="1">
      <c r="A20" s="763">
        <v>9</v>
      </c>
      <c r="B20" s="764" t="s">
        <v>23</v>
      </c>
      <c r="C20" s="765">
        <v>5295166</v>
      </c>
      <c r="D20" s="766" t="s">
        <v>12</v>
      </c>
      <c r="E20" s="767" t="s">
        <v>346</v>
      </c>
      <c r="F20" s="765">
        <v>-500</v>
      </c>
      <c r="G20" s="768">
        <v>999583</v>
      </c>
      <c r="H20" s="769">
        <v>999999</v>
      </c>
      <c r="I20" s="769">
        <f>G20-H20</f>
        <v>-416</v>
      </c>
      <c r="J20" s="769">
        <f>$F20*I20</f>
        <v>208000</v>
      </c>
      <c r="K20" s="770">
        <f>J20/1000000</f>
        <v>0.208</v>
      </c>
      <c r="L20" s="768">
        <v>818013</v>
      </c>
      <c r="M20" s="769">
        <v>818048</v>
      </c>
      <c r="N20" s="769">
        <f>L20-M20</f>
        <v>-35</v>
      </c>
      <c r="O20" s="769">
        <f>$F20*N20</f>
        <v>17500</v>
      </c>
      <c r="P20" s="770">
        <f>O20/1000000</f>
        <v>0.0175</v>
      </c>
      <c r="Q20" s="771"/>
    </row>
    <row r="21" spans="1:17" s="772" customFormat="1" ht="13.5" customHeight="1">
      <c r="A21" s="763"/>
      <c r="B21" s="764"/>
      <c r="C21" s="765"/>
      <c r="D21" s="766"/>
      <c r="E21" s="767"/>
      <c r="F21" s="765">
        <v>-500</v>
      </c>
      <c r="G21" s="768"/>
      <c r="H21" s="769"/>
      <c r="I21" s="769"/>
      <c r="J21" s="769"/>
      <c r="K21" s="770"/>
      <c r="L21" s="768">
        <v>999909</v>
      </c>
      <c r="M21" s="769">
        <v>1000000</v>
      </c>
      <c r="N21" s="769">
        <f>L21-M21</f>
        <v>-91</v>
      </c>
      <c r="O21" s="769">
        <f>$F21*N21</f>
        <v>45500</v>
      </c>
      <c r="P21" s="770">
        <f>O21/1000000</f>
        <v>0.0455</v>
      </c>
      <c r="Q21" s="771"/>
    </row>
    <row r="22" spans="1:17" ht="15.75" customHeight="1">
      <c r="A22" s="276"/>
      <c r="B22" s="346" t="s">
        <v>24</v>
      </c>
      <c r="C22" s="335"/>
      <c r="D22" s="349"/>
      <c r="E22" s="327"/>
      <c r="F22" s="335"/>
      <c r="G22" s="341"/>
      <c r="H22" s="342"/>
      <c r="I22" s="342"/>
      <c r="J22" s="342"/>
      <c r="K22" s="343"/>
      <c r="L22" s="341"/>
      <c r="M22" s="342"/>
      <c r="N22" s="342"/>
      <c r="O22" s="342"/>
      <c r="P22" s="343"/>
      <c r="Q22" s="468"/>
    </row>
    <row r="23" spans="1:17" ht="15.75" customHeight="1">
      <c r="A23" s="276">
        <v>10</v>
      </c>
      <c r="B23" s="345" t="s">
        <v>15</v>
      </c>
      <c r="C23" s="335">
        <v>4864930</v>
      </c>
      <c r="D23" s="348" t="s">
        <v>12</v>
      </c>
      <c r="E23" s="327" t="s">
        <v>346</v>
      </c>
      <c r="F23" s="335">
        <v>-1000</v>
      </c>
      <c r="G23" s="341">
        <v>999596</v>
      </c>
      <c r="H23" s="342">
        <v>999693</v>
      </c>
      <c r="I23" s="342">
        <f aca="true" t="shared" si="0" ref="I23:I31">G23-H23</f>
        <v>-97</v>
      </c>
      <c r="J23" s="342">
        <f aca="true" t="shared" si="1" ref="J23:J31">$F23*I23</f>
        <v>97000</v>
      </c>
      <c r="K23" s="343">
        <f aca="true" t="shared" si="2" ref="K23:K31">J23/1000000</f>
        <v>0.097</v>
      </c>
      <c r="L23" s="341">
        <v>999346</v>
      </c>
      <c r="M23" s="342">
        <v>999358</v>
      </c>
      <c r="N23" s="342">
        <f aca="true" t="shared" si="3" ref="N23:N31">L23-M23</f>
        <v>-12</v>
      </c>
      <c r="O23" s="342">
        <f aca="true" t="shared" si="4" ref="O23:O31">$F23*N23</f>
        <v>12000</v>
      </c>
      <c r="P23" s="343">
        <f aca="true" t="shared" si="5" ref="P23:P31">O23/1000000</f>
        <v>0.012</v>
      </c>
      <c r="Q23" s="480"/>
    </row>
    <row r="24" spans="1:17" ht="15.75" customHeight="1">
      <c r="A24" s="276">
        <v>11</v>
      </c>
      <c r="B24" s="345" t="s">
        <v>25</v>
      </c>
      <c r="C24" s="335">
        <v>5128412</v>
      </c>
      <c r="D24" s="348" t="s">
        <v>12</v>
      </c>
      <c r="E24" s="327" t="s">
        <v>346</v>
      </c>
      <c r="F24" s="335">
        <v>-1000</v>
      </c>
      <c r="G24" s="341">
        <v>315</v>
      </c>
      <c r="H24" s="342">
        <v>146</v>
      </c>
      <c r="I24" s="342">
        <f>G24-H24</f>
        <v>169</v>
      </c>
      <c r="J24" s="342">
        <f>$F24*I24</f>
        <v>-169000</v>
      </c>
      <c r="K24" s="343">
        <f>J24/1000000</f>
        <v>-0.169</v>
      </c>
      <c r="L24" s="341">
        <v>999454</v>
      </c>
      <c r="M24" s="342">
        <v>999477</v>
      </c>
      <c r="N24" s="342">
        <f>L24-M24</f>
        <v>-23</v>
      </c>
      <c r="O24" s="342">
        <f>$F24*N24</f>
        <v>23000</v>
      </c>
      <c r="P24" s="343">
        <f>O24/1000000</f>
        <v>0.023</v>
      </c>
      <c r="Q24" s="468"/>
    </row>
    <row r="25" spans="1:17" ht="16.5">
      <c r="A25" s="276">
        <v>12</v>
      </c>
      <c r="B25" s="345" t="s">
        <v>22</v>
      </c>
      <c r="C25" s="335">
        <v>4864922</v>
      </c>
      <c r="D25" s="348" t="s">
        <v>12</v>
      </c>
      <c r="E25" s="327" t="s">
        <v>346</v>
      </c>
      <c r="F25" s="335">
        <v>-1000</v>
      </c>
      <c r="G25" s="341">
        <v>998873</v>
      </c>
      <c r="H25" s="342">
        <v>998996</v>
      </c>
      <c r="I25" s="342">
        <f>G25-H25</f>
        <v>-123</v>
      </c>
      <c r="J25" s="342">
        <f>$F25*I25</f>
        <v>123000</v>
      </c>
      <c r="K25" s="343">
        <f>J25/1000000</f>
        <v>0.123</v>
      </c>
      <c r="L25" s="341">
        <v>998299</v>
      </c>
      <c r="M25" s="342">
        <v>998303</v>
      </c>
      <c r="N25" s="342">
        <f>L25-M25</f>
        <v>-4</v>
      </c>
      <c r="O25" s="342">
        <f>$F25*N25</f>
        <v>4000</v>
      </c>
      <c r="P25" s="343">
        <f>O25/1000000</f>
        <v>0.004</v>
      </c>
      <c r="Q25" s="479"/>
    </row>
    <row r="26" spans="1:17" ht="16.5">
      <c r="A26" s="276"/>
      <c r="B26" s="345"/>
      <c r="C26" s="335"/>
      <c r="D26" s="348"/>
      <c r="E26" s="327"/>
      <c r="F26" s="335"/>
      <c r="G26" s="341"/>
      <c r="H26" s="342"/>
      <c r="I26" s="342"/>
      <c r="J26" s="342"/>
      <c r="K26" s="343">
        <v>-0.064</v>
      </c>
      <c r="L26" s="341"/>
      <c r="M26" s="342"/>
      <c r="N26" s="342"/>
      <c r="O26" s="342"/>
      <c r="P26" s="343">
        <v>-0.304</v>
      </c>
      <c r="Q26" s="479" t="s">
        <v>462</v>
      </c>
    </row>
    <row r="27" spans="1:17" ht="18.75" customHeight="1">
      <c r="A27" s="276">
        <v>13</v>
      </c>
      <c r="B27" s="345" t="s">
        <v>26</v>
      </c>
      <c r="C27" s="335">
        <v>4902494</v>
      </c>
      <c r="D27" s="348" t="s">
        <v>12</v>
      </c>
      <c r="E27" s="327" t="s">
        <v>346</v>
      </c>
      <c r="F27" s="335">
        <v>1000</v>
      </c>
      <c r="G27" s="341">
        <v>906024</v>
      </c>
      <c r="H27" s="342">
        <v>910162</v>
      </c>
      <c r="I27" s="342">
        <f>G27-H27</f>
        <v>-4138</v>
      </c>
      <c r="J27" s="342">
        <f>$F27*I27</f>
        <v>-4138000</v>
      </c>
      <c r="K27" s="343">
        <f>J27/1000000</f>
        <v>-4.138</v>
      </c>
      <c r="L27" s="341">
        <v>999981</v>
      </c>
      <c r="M27" s="342">
        <v>999981</v>
      </c>
      <c r="N27" s="342">
        <f>L27-M27</f>
        <v>0</v>
      </c>
      <c r="O27" s="342">
        <f>$F27*N27</f>
        <v>0</v>
      </c>
      <c r="P27" s="343">
        <f>O27/1000000</f>
        <v>0</v>
      </c>
      <c r="Q27" s="468"/>
    </row>
    <row r="28" spans="1:17" ht="14.25" customHeight="1">
      <c r="A28" s="276"/>
      <c r="B28" s="346" t="s">
        <v>438</v>
      </c>
      <c r="C28" s="335"/>
      <c r="D28" s="348"/>
      <c r="E28" s="327"/>
      <c r="F28" s="335"/>
      <c r="G28" s="341"/>
      <c r="H28" s="342"/>
      <c r="I28" s="342"/>
      <c r="J28" s="342"/>
      <c r="K28" s="343"/>
      <c r="L28" s="341"/>
      <c r="M28" s="342"/>
      <c r="N28" s="342"/>
      <c r="O28" s="342"/>
      <c r="P28" s="343"/>
      <c r="Q28" s="468"/>
    </row>
    <row r="29" spans="1:17" ht="12.75" customHeight="1">
      <c r="A29" s="276">
        <v>14</v>
      </c>
      <c r="B29" s="345" t="s">
        <v>15</v>
      </c>
      <c r="C29" s="335">
        <v>4865034</v>
      </c>
      <c r="D29" s="348" t="s">
        <v>12</v>
      </c>
      <c r="E29" s="327" t="s">
        <v>346</v>
      </c>
      <c r="F29" s="335">
        <v>-1000</v>
      </c>
      <c r="G29" s="341">
        <v>981559</v>
      </c>
      <c r="H29" s="342">
        <v>982294</v>
      </c>
      <c r="I29" s="342">
        <f t="shared" si="0"/>
        <v>-735</v>
      </c>
      <c r="J29" s="342">
        <f t="shared" si="1"/>
        <v>735000</v>
      </c>
      <c r="K29" s="343">
        <f t="shared" si="2"/>
        <v>0.735</v>
      </c>
      <c r="L29" s="341">
        <v>16732</v>
      </c>
      <c r="M29" s="342">
        <v>16732</v>
      </c>
      <c r="N29" s="342">
        <f t="shared" si="3"/>
        <v>0</v>
      </c>
      <c r="O29" s="342">
        <f t="shared" si="4"/>
        <v>0</v>
      </c>
      <c r="P29" s="343">
        <f t="shared" si="5"/>
        <v>0</v>
      </c>
      <c r="Q29" s="468"/>
    </row>
    <row r="30" spans="1:17" ht="15.75" customHeight="1">
      <c r="A30" s="276">
        <v>15</v>
      </c>
      <c r="B30" s="345" t="s">
        <v>16</v>
      </c>
      <c r="C30" s="335">
        <v>4865035</v>
      </c>
      <c r="D30" s="348" t="s">
        <v>12</v>
      </c>
      <c r="E30" s="327" t="s">
        <v>346</v>
      </c>
      <c r="F30" s="335">
        <v>-1000</v>
      </c>
      <c r="G30" s="341">
        <v>8895</v>
      </c>
      <c r="H30" s="342">
        <v>9196</v>
      </c>
      <c r="I30" s="342">
        <f t="shared" si="0"/>
        <v>-301</v>
      </c>
      <c r="J30" s="342">
        <f t="shared" si="1"/>
        <v>301000</v>
      </c>
      <c r="K30" s="343">
        <f t="shared" si="2"/>
        <v>0.301</v>
      </c>
      <c r="L30" s="341">
        <v>20502</v>
      </c>
      <c r="M30" s="342">
        <v>20502</v>
      </c>
      <c r="N30" s="342">
        <f t="shared" si="3"/>
        <v>0</v>
      </c>
      <c r="O30" s="342">
        <f t="shared" si="4"/>
        <v>0</v>
      </c>
      <c r="P30" s="343">
        <f t="shared" si="5"/>
        <v>0</v>
      </c>
      <c r="Q30" s="468"/>
    </row>
    <row r="31" spans="1:17" ht="15.75" customHeight="1">
      <c r="A31" s="276">
        <v>16</v>
      </c>
      <c r="B31" s="345" t="s">
        <v>17</v>
      </c>
      <c r="C31" s="335">
        <v>4865052</v>
      </c>
      <c r="D31" s="348" t="s">
        <v>12</v>
      </c>
      <c r="E31" s="327" t="s">
        <v>346</v>
      </c>
      <c r="F31" s="335">
        <v>-1000</v>
      </c>
      <c r="G31" s="341">
        <v>18321</v>
      </c>
      <c r="H31" s="342">
        <v>18125</v>
      </c>
      <c r="I31" s="342">
        <f t="shared" si="0"/>
        <v>196</v>
      </c>
      <c r="J31" s="342">
        <f t="shared" si="1"/>
        <v>-196000</v>
      </c>
      <c r="K31" s="343">
        <f t="shared" si="2"/>
        <v>-0.196</v>
      </c>
      <c r="L31" s="341">
        <v>274</v>
      </c>
      <c r="M31" s="342">
        <v>274</v>
      </c>
      <c r="N31" s="342">
        <f t="shared" si="3"/>
        <v>0</v>
      </c>
      <c r="O31" s="342">
        <f t="shared" si="4"/>
        <v>0</v>
      </c>
      <c r="P31" s="343">
        <f t="shared" si="5"/>
        <v>0</v>
      </c>
      <c r="Q31" s="468"/>
    </row>
    <row r="32" spans="1:17" ht="15.75" customHeight="1">
      <c r="A32" s="276"/>
      <c r="B32" s="346" t="s">
        <v>27</v>
      </c>
      <c r="C32" s="335"/>
      <c r="D32" s="349"/>
      <c r="E32" s="327"/>
      <c r="F32" s="335"/>
      <c r="G32" s="341"/>
      <c r="H32" s="342"/>
      <c r="I32" s="342"/>
      <c r="J32" s="342"/>
      <c r="K32" s="343"/>
      <c r="L32" s="341"/>
      <c r="M32" s="342"/>
      <c r="N32" s="342"/>
      <c r="O32" s="342"/>
      <c r="P32" s="343"/>
      <c r="Q32" s="468"/>
    </row>
    <row r="33" spans="1:17" ht="15.75" customHeight="1">
      <c r="A33" s="276">
        <v>17</v>
      </c>
      <c r="B33" s="345" t="s">
        <v>433</v>
      </c>
      <c r="C33" s="335">
        <v>4864836</v>
      </c>
      <c r="D33" s="348" t="s">
        <v>12</v>
      </c>
      <c r="E33" s="327" t="s">
        <v>346</v>
      </c>
      <c r="F33" s="335">
        <v>1000</v>
      </c>
      <c r="G33" s="341">
        <v>0</v>
      </c>
      <c r="H33" s="342">
        <v>0</v>
      </c>
      <c r="I33" s="342">
        <f>G33-H33</f>
        <v>0</v>
      </c>
      <c r="J33" s="342">
        <f>$F33*I33</f>
        <v>0</v>
      </c>
      <c r="K33" s="343">
        <f>J33/1000000</f>
        <v>0</v>
      </c>
      <c r="L33" s="341">
        <v>996658</v>
      </c>
      <c r="M33" s="342">
        <v>997620</v>
      </c>
      <c r="N33" s="342">
        <f>L33-M33</f>
        <v>-962</v>
      </c>
      <c r="O33" s="342">
        <f>$F33*N33</f>
        <v>-962000</v>
      </c>
      <c r="P33" s="343">
        <f>O33/1000000</f>
        <v>-0.962</v>
      </c>
      <c r="Q33" s="501"/>
    </row>
    <row r="34" spans="1:17" ht="15.75" customHeight="1">
      <c r="A34" s="276">
        <v>18</v>
      </c>
      <c r="B34" s="345" t="s">
        <v>28</v>
      </c>
      <c r="C34" s="335">
        <v>4864887</v>
      </c>
      <c r="D34" s="348" t="s">
        <v>12</v>
      </c>
      <c r="E34" s="327" t="s">
        <v>346</v>
      </c>
      <c r="F34" s="335">
        <v>1000</v>
      </c>
      <c r="G34" s="341">
        <v>786</v>
      </c>
      <c r="H34" s="342">
        <v>791</v>
      </c>
      <c r="I34" s="342">
        <f aca="true" t="shared" si="6" ref="I34:I39">G34-H34</f>
        <v>-5</v>
      </c>
      <c r="J34" s="342">
        <f aca="true" t="shared" si="7" ref="J34:J39">$F34*I34</f>
        <v>-5000</v>
      </c>
      <c r="K34" s="343">
        <f aca="true" t="shared" si="8" ref="K34:K39">J34/1000000</f>
        <v>-0.005</v>
      </c>
      <c r="L34" s="341">
        <v>24830</v>
      </c>
      <c r="M34" s="342">
        <v>25082</v>
      </c>
      <c r="N34" s="342">
        <f aca="true" t="shared" si="9" ref="N34:N39">L34-M34</f>
        <v>-252</v>
      </c>
      <c r="O34" s="342">
        <f aca="true" t="shared" si="10" ref="O34:O39">$F34*N34</f>
        <v>-252000</v>
      </c>
      <c r="P34" s="343">
        <f aca="true" t="shared" si="11" ref="P34:P39">O34/1000000</f>
        <v>-0.252</v>
      </c>
      <c r="Q34" s="468"/>
    </row>
    <row r="35" spans="1:17" ht="15.75" customHeight="1">
      <c r="A35" s="276">
        <v>19</v>
      </c>
      <c r="B35" s="345" t="s">
        <v>29</v>
      </c>
      <c r="C35" s="335">
        <v>4864880</v>
      </c>
      <c r="D35" s="348" t="s">
        <v>12</v>
      </c>
      <c r="E35" s="327" t="s">
        <v>346</v>
      </c>
      <c r="F35" s="335">
        <v>500</v>
      </c>
      <c r="G35" s="341">
        <v>667</v>
      </c>
      <c r="H35" s="342">
        <v>665</v>
      </c>
      <c r="I35" s="342">
        <f>G35-H35</f>
        <v>2</v>
      </c>
      <c r="J35" s="342">
        <f>$F35*I35</f>
        <v>1000</v>
      </c>
      <c r="K35" s="343">
        <f>J35/1000000</f>
        <v>0.001</v>
      </c>
      <c r="L35" s="341">
        <v>4347</v>
      </c>
      <c r="M35" s="342">
        <v>3628</v>
      </c>
      <c r="N35" s="342">
        <f>L35-M35</f>
        <v>719</v>
      </c>
      <c r="O35" s="342">
        <f>$F35*N35</f>
        <v>359500</v>
      </c>
      <c r="P35" s="343">
        <f>O35/1000000</f>
        <v>0.3595</v>
      </c>
      <c r="Q35" s="468"/>
    </row>
    <row r="36" spans="1:17" ht="15.75" customHeight="1">
      <c r="A36" s="276">
        <v>20</v>
      </c>
      <c r="B36" s="345" t="s">
        <v>30</v>
      </c>
      <c r="C36" s="335">
        <v>4864799</v>
      </c>
      <c r="D36" s="348" t="s">
        <v>12</v>
      </c>
      <c r="E36" s="327" t="s">
        <v>346</v>
      </c>
      <c r="F36" s="335">
        <v>100</v>
      </c>
      <c r="G36" s="341">
        <v>128657</v>
      </c>
      <c r="H36" s="342">
        <v>128259</v>
      </c>
      <c r="I36" s="342">
        <f t="shared" si="6"/>
        <v>398</v>
      </c>
      <c r="J36" s="342">
        <f t="shared" si="7"/>
        <v>39800</v>
      </c>
      <c r="K36" s="343">
        <f t="shared" si="8"/>
        <v>0.0398</v>
      </c>
      <c r="L36" s="341">
        <v>290075</v>
      </c>
      <c r="M36" s="342">
        <v>287177</v>
      </c>
      <c r="N36" s="342">
        <f t="shared" si="9"/>
        <v>2898</v>
      </c>
      <c r="O36" s="342">
        <f t="shared" si="10"/>
        <v>289800</v>
      </c>
      <c r="P36" s="343">
        <f t="shared" si="11"/>
        <v>0.2898</v>
      </c>
      <c r="Q36" s="468"/>
    </row>
    <row r="37" spans="1:17" ht="15.75" customHeight="1">
      <c r="A37" s="276">
        <v>21</v>
      </c>
      <c r="B37" s="345" t="s">
        <v>31</v>
      </c>
      <c r="C37" s="335">
        <v>4864888</v>
      </c>
      <c r="D37" s="348" t="s">
        <v>12</v>
      </c>
      <c r="E37" s="327" t="s">
        <v>346</v>
      </c>
      <c r="F37" s="335">
        <v>1000</v>
      </c>
      <c r="G37" s="341">
        <v>996195</v>
      </c>
      <c r="H37" s="342">
        <v>996190</v>
      </c>
      <c r="I37" s="342">
        <f t="shared" si="6"/>
        <v>5</v>
      </c>
      <c r="J37" s="342">
        <f t="shared" si="7"/>
        <v>5000</v>
      </c>
      <c r="K37" s="343">
        <f t="shared" si="8"/>
        <v>0.005</v>
      </c>
      <c r="L37" s="341">
        <v>986409</v>
      </c>
      <c r="M37" s="342">
        <v>986888</v>
      </c>
      <c r="N37" s="342">
        <f t="shared" si="9"/>
        <v>-479</v>
      </c>
      <c r="O37" s="342">
        <f t="shared" si="10"/>
        <v>-479000</v>
      </c>
      <c r="P37" s="343">
        <f t="shared" si="11"/>
        <v>-0.479</v>
      </c>
      <c r="Q37" s="468"/>
    </row>
    <row r="38" spans="1:17" ht="15.75" customHeight="1">
      <c r="A38" s="276">
        <v>22</v>
      </c>
      <c r="B38" s="345" t="s">
        <v>374</v>
      </c>
      <c r="C38" s="335">
        <v>4864873</v>
      </c>
      <c r="D38" s="348" t="s">
        <v>12</v>
      </c>
      <c r="E38" s="327" t="s">
        <v>346</v>
      </c>
      <c r="F38" s="335">
        <v>1000</v>
      </c>
      <c r="G38" s="341">
        <v>11</v>
      </c>
      <c r="H38" s="342">
        <v>6</v>
      </c>
      <c r="I38" s="342">
        <f>G38-H38</f>
        <v>5</v>
      </c>
      <c r="J38" s="342">
        <f>$F38*I38</f>
        <v>5000</v>
      </c>
      <c r="K38" s="343">
        <f>J38/1000000</f>
        <v>0.005</v>
      </c>
      <c r="L38" s="341">
        <v>997946</v>
      </c>
      <c r="M38" s="342">
        <v>998023</v>
      </c>
      <c r="N38" s="342">
        <f>L38-M38</f>
        <v>-77</v>
      </c>
      <c r="O38" s="342">
        <f>$F38*N38</f>
        <v>-77000</v>
      </c>
      <c r="P38" s="343">
        <f>O38/1000000</f>
        <v>-0.077</v>
      </c>
      <c r="Q38" s="479"/>
    </row>
    <row r="39" spans="1:16" ht="15.75" customHeight="1">
      <c r="A39" s="276">
        <v>23</v>
      </c>
      <c r="B39" s="345" t="s">
        <v>414</v>
      </c>
      <c r="C39" s="335">
        <v>5295124</v>
      </c>
      <c r="D39" s="348" t="s">
        <v>12</v>
      </c>
      <c r="E39" s="327" t="s">
        <v>346</v>
      </c>
      <c r="F39" s="335">
        <v>100</v>
      </c>
      <c r="G39" s="341">
        <v>103088</v>
      </c>
      <c r="H39" s="342">
        <v>98728</v>
      </c>
      <c r="I39" s="342">
        <f t="shared" si="6"/>
        <v>4360</v>
      </c>
      <c r="J39" s="342">
        <f t="shared" si="7"/>
        <v>436000</v>
      </c>
      <c r="K39" s="343">
        <f t="shared" si="8"/>
        <v>0.436</v>
      </c>
      <c r="L39" s="341">
        <v>33182</v>
      </c>
      <c r="M39" s="342">
        <v>31618</v>
      </c>
      <c r="N39" s="342">
        <f t="shared" si="9"/>
        <v>1564</v>
      </c>
      <c r="O39" s="342">
        <f t="shared" si="10"/>
        <v>156400</v>
      </c>
      <c r="P39" s="343">
        <f t="shared" si="11"/>
        <v>0.1564</v>
      </c>
    </row>
    <row r="40" spans="1:17" ht="15.75" customHeight="1">
      <c r="A40" s="276"/>
      <c r="B40" s="347" t="s">
        <v>32</v>
      </c>
      <c r="C40" s="335"/>
      <c r="D40" s="348"/>
      <c r="E40" s="327"/>
      <c r="F40" s="335"/>
      <c r="G40" s="341"/>
      <c r="H40" s="342"/>
      <c r="I40" s="342"/>
      <c r="J40" s="342"/>
      <c r="K40" s="343"/>
      <c r="L40" s="341"/>
      <c r="M40" s="342"/>
      <c r="N40" s="342"/>
      <c r="O40" s="342"/>
      <c r="P40" s="343"/>
      <c r="Q40" s="468"/>
    </row>
    <row r="41" spans="1:17" ht="15.75" customHeight="1">
      <c r="A41" s="276">
        <v>24</v>
      </c>
      <c r="B41" s="345" t="s">
        <v>371</v>
      </c>
      <c r="C41" s="335">
        <v>4865057</v>
      </c>
      <c r="D41" s="348" t="s">
        <v>12</v>
      </c>
      <c r="E41" s="327" t="s">
        <v>346</v>
      </c>
      <c r="F41" s="335">
        <v>1000</v>
      </c>
      <c r="G41" s="341">
        <v>625203</v>
      </c>
      <c r="H41" s="342">
        <v>625378</v>
      </c>
      <c r="I41" s="342">
        <f>G41-H41</f>
        <v>-175</v>
      </c>
      <c r="J41" s="342">
        <f>$F41*I41</f>
        <v>-175000</v>
      </c>
      <c r="K41" s="343">
        <f>J41/1000000</f>
        <v>-0.175</v>
      </c>
      <c r="L41" s="341">
        <v>795906</v>
      </c>
      <c r="M41" s="342">
        <v>795920</v>
      </c>
      <c r="N41" s="342">
        <f>L41-M41</f>
        <v>-14</v>
      </c>
      <c r="O41" s="342">
        <f>$F41*N41</f>
        <v>-14000</v>
      </c>
      <c r="P41" s="343">
        <f>O41/1000000</f>
        <v>-0.014</v>
      </c>
      <c r="Q41" s="479"/>
    </row>
    <row r="42" spans="1:17" ht="15.75" customHeight="1">
      <c r="A42" s="276">
        <v>25</v>
      </c>
      <c r="B42" s="345" t="s">
        <v>372</v>
      </c>
      <c r="C42" s="335">
        <v>4865058</v>
      </c>
      <c r="D42" s="348" t="s">
        <v>12</v>
      </c>
      <c r="E42" s="327" t="s">
        <v>346</v>
      </c>
      <c r="F42" s="335">
        <v>1000</v>
      </c>
      <c r="G42" s="341">
        <v>609353</v>
      </c>
      <c r="H42" s="342">
        <v>609911</v>
      </c>
      <c r="I42" s="342">
        <f>G42-H42</f>
        <v>-558</v>
      </c>
      <c r="J42" s="342">
        <f>$F42*I42</f>
        <v>-558000</v>
      </c>
      <c r="K42" s="343">
        <f>J42/1000000</f>
        <v>-0.558</v>
      </c>
      <c r="L42" s="341">
        <v>829222</v>
      </c>
      <c r="M42" s="342">
        <v>829222</v>
      </c>
      <c r="N42" s="342">
        <f>L42-M42</f>
        <v>0</v>
      </c>
      <c r="O42" s="342">
        <f>$F42*N42</f>
        <v>0</v>
      </c>
      <c r="P42" s="343">
        <f>O42/1000000</f>
        <v>0</v>
      </c>
      <c r="Q42" s="479"/>
    </row>
    <row r="43" spans="1:17" ht="15.75" customHeight="1">
      <c r="A43" s="276">
        <v>26</v>
      </c>
      <c r="B43" s="345" t="s">
        <v>33</v>
      </c>
      <c r="C43" s="335">
        <v>4902506</v>
      </c>
      <c r="D43" s="348" t="s">
        <v>12</v>
      </c>
      <c r="E43" s="327" t="s">
        <v>346</v>
      </c>
      <c r="F43" s="335">
        <v>400</v>
      </c>
      <c r="G43" s="341">
        <v>657</v>
      </c>
      <c r="H43" s="277">
        <v>566</v>
      </c>
      <c r="I43" s="277">
        <f>G43-H43</f>
        <v>91</v>
      </c>
      <c r="J43" s="277">
        <f>$F43*I43</f>
        <v>36400</v>
      </c>
      <c r="K43" s="736">
        <f>J43/1000000</f>
        <v>0.0364</v>
      </c>
      <c r="L43" s="341">
        <v>998532</v>
      </c>
      <c r="M43" s="277">
        <v>998533</v>
      </c>
      <c r="N43" s="277">
        <f>L43-M43</f>
        <v>-1</v>
      </c>
      <c r="O43" s="277">
        <f>$F43*N43</f>
        <v>-400</v>
      </c>
      <c r="P43" s="736">
        <f>O43/1000000</f>
        <v>-0.0004</v>
      </c>
      <c r="Q43" s="501"/>
    </row>
    <row r="44" spans="1:17" ht="15.75" customHeight="1">
      <c r="A44" s="276">
        <v>27</v>
      </c>
      <c r="B44" s="345" t="s">
        <v>34</v>
      </c>
      <c r="C44" s="335">
        <v>5128405</v>
      </c>
      <c r="D44" s="348" t="s">
        <v>12</v>
      </c>
      <c r="E44" s="327" t="s">
        <v>346</v>
      </c>
      <c r="F44" s="335">
        <v>500</v>
      </c>
      <c r="G44" s="341">
        <v>5982</v>
      </c>
      <c r="H44" s="342">
        <v>5979</v>
      </c>
      <c r="I44" s="342">
        <f>G44-H44</f>
        <v>3</v>
      </c>
      <c r="J44" s="342">
        <f>$F44*I44</f>
        <v>1500</v>
      </c>
      <c r="K44" s="343">
        <f>J44/1000000</f>
        <v>0.0015</v>
      </c>
      <c r="L44" s="341">
        <v>1698</v>
      </c>
      <c r="M44" s="342">
        <v>1697</v>
      </c>
      <c r="N44" s="342">
        <f>L44-M44</f>
        <v>1</v>
      </c>
      <c r="O44" s="342">
        <f>$F44*N44</f>
        <v>500</v>
      </c>
      <c r="P44" s="343">
        <f>O44/1000000</f>
        <v>0.0005</v>
      </c>
      <c r="Q44" s="468"/>
    </row>
    <row r="45" spans="1:17" ht="13.5" customHeight="1">
      <c r="A45" s="276"/>
      <c r="B45" s="346" t="s">
        <v>35</v>
      </c>
      <c r="C45" s="335"/>
      <c r="D45" s="349"/>
      <c r="E45" s="327"/>
      <c r="F45" s="335"/>
      <c r="G45" s="341"/>
      <c r="H45" s="342"/>
      <c r="I45" s="342"/>
      <c r="J45" s="342"/>
      <c r="K45" s="343"/>
      <c r="L45" s="341"/>
      <c r="M45" s="342"/>
      <c r="N45" s="342"/>
      <c r="O45" s="342"/>
      <c r="P45" s="343"/>
      <c r="Q45" s="468"/>
    </row>
    <row r="46" spans="1:17" ht="15" customHeight="1">
      <c r="A46" s="276">
        <v>28</v>
      </c>
      <c r="B46" s="345" t="s">
        <v>36</v>
      </c>
      <c r="C46" s="335">
        <v>4865041</v>
      </c>
      <c r="D46" s="348" t="s">
        <v>12</v>
      </c>
      <c r="E46" s="327" t="s">
        <v>346</v>
      </c>
      <c r="F46" s="335">
        <v>-1000</v>
      </c>
      <c r="G46" s="341">
        <v>30</v>
      </c>
      <c r="H46" s="342">
        <v>195</v>
      </c>
      <c r="I46" s="342">
        <f>G46-H46</f>
        <v>-165</v>
      </c>
      <c r="J46" s="342">
        <f>$F46*I46</f>
        <v>165000</v>
      </c>
      <c r="K46" s="343">
        <f>J46/1000000</f>
        <v>0.165</v>
      </c>
      <c r="L46" s="341">
        <v>997547</v>
      </c>
      <c r="M46" s="342">
        <v>997793</v>
      </c>
      <c r="N46" s="342">
        <f>L46-M46</f>
        <v>-246</v>
      </c>
      <c r="O46" s="342">
        <f>$F46*N46</f>
        <v>246000</v>
      </c>
      <c r="P46" s="343">
        <f>O46/1000000</f>
        <v>0.246</v>
      </c>
      <c r="Q46" s="468"/>
    </row>
    <row r="47" spans="1:17" ht="13.5" customHeight="1">
      <c r="A47" s="276">
        <v>29</v>
      </c>
      <c r="B47" s="345" t="s">
        <v>16</v>
      </c>
      <c r="C47" s="335">
        <v>5295182</v>
      </c>
      <c r="D47" s="348" t="s">
        <v>12</v>
      </c>
      <c r="E47" s="327" t="s">
        <v>346</v>
      </c>
      <c r="F47" s="335">
        <v>-500</v>
      </c>
      <c r="G47" s="341">
        <v>999915</v>
      </c>
      <c r="H47" s="342">
        <v>1000000</v>
      </c>
      <c r="I47" s="342">
        <f>G47-H47</f>
        <v>-85</v>
      </c>
      <c r="J47" s="342">
        <f>$F47*I47</f>
        <v>42500</v>
      </c>
      <c r="K47" s="343">
        <f>J47/1000000</f>
        <v>0.0425</v>
      </c>
      <c r="L47" s="341">
        <v>999736</v>
      </c>
      <c r="M47" s="342">
        <v>1000000</v>
      </c>
      <c r="N47" s="342">
        <f>L47-M47</f>
        <v>-264</v>
      </c>
      <c r="O47" s="342">
        <f>$F47*N47</f>
        <v>132000</v>
      </c>
      <c r="P47" s="343">
        <f>O47/1000000</f>
        <v>0.132</v>
      </c>
      <c r="Q47" s="465"/>
    </row>
    <row r="48" spans="1:17" ht="13.5" customHeight="1">
      <c r="A48" s="277">
        <v>30</v>
      </c>
      <c r="B48" s="345" t="s">
        <v>17</v>
      </c>
      <c r="C48" s="335">
        <v>5295168</v>
      </c>
      <c r="D48" s="348" t="s">
        <v>12</v>
      </c>
      <c r="E48" s="327" t="s">
        <v>346</v>
      </c>
      <c r="F48" s="335">
        <v>-1000</v>
      </c>
      <c r="G48" s="341">
        <v>18889</v>
      </c>
      <c r="H48" s="342">
        <v>18889</v>
      </c>
      <c r="I48" s="342">
        <f>G48-H48</f>
        <v>0</v>
      </c>
      <c r="J48" s="342">
        <f>$F48*I48</f>
        <v>0</v>
      </c>
      <c r="K48" s="343">
        <f>J48/1000000</f>
        <v>0</v>
      </c>
      <c r="L48" s="341">
        <v>497</v>
      </c>
      <c r="M48" s="342">
        <v>497</v>
      </c>
      <c r="N48" s="342">
        <f>L48-M48</f>
        <v>0</v>
      </c>
      <c r="O48" s="342">
        <f>$F48*N48</f>
        <v>0</v>
      </c>
      <c r="P48" s="343">
        <f>O48/1000000</f>
        <v>0</v>
      </c>
      <c r="Q48" s="465"/>
    </row>
    <row r="49" spans="2:17" ht="14.25" customHeight="1">
      <c r="B49" s="346" t="s">
        <v>37</v>
      </c>
      <c r="C49" s="335"/>
      <c r="D49" s="349"/>
      <c r="E49" s="327"/>
      <c r="F49" s="335"/>
      <c r="G49" s="341"/>
      <c r="H49" s="342"/>
      <c r="I49" s="342"/>
      <c r="J49" s="342"/>
      <c r="K49" s="343"/>
      <c r="L49" s="341"/>
      <c r="M49" s="342"/>
      <c r="N49" s="342"/>
      <c r="O49" s="342"/>
      <c r="P49" s="343"/>
      <c r="Q49" s="468"/>
    </row>
    <row r="50" spans="1:17" ht="15.75" customHeight="1">
      <c r="A50" s="276">
        <v>31</v>
      </c>
      <c r="B50" s="345" t="s">
        <v>38</v>
      </c>
      <c r="C50" s="335">
        <v>4864989</v>
      </c>
      <c r="D50" s="348" t="s">
        <v>12</v>
      </c>
      <c r="E50" s="327" t="s">
        <v>346</v>
      </c>
      <c r="F50" s="335">
        <v>-1000</v>
      </c>
      <c r="G50" s="341">
        <v>11841</v>
      </c>
      <c r="H50" s="342">
        <v>11464</v>
      </c>
      <c r="I50" s="342">
        <f>G50-H50</f>
        <v>377</v>
      </c>
      <c r="J50" s="342">
        <f>$F50*I50</f>
        <v>-377000</v>
      </c>
      <c r="K50" s="343">
        <f>J50/1000000</f>
        <v>-0.377</v>
      </c>
      <c r="L50" s="341">
        <v>999653</v>
      </c>
      <c r="M50" s="342">
        <v>999811</v>
      </c>
      <c r="N50" s="342">
        <f>L50-M50</f>
        <v>-158</v>
      </c>
      <c r="O50" s="342">
        <f>$F50*N50</f>
        <v>158000</v>
      </c>
      <c r="P50" s="343">
        <f>O50/1000000</f>
        <v>0.158</v>
      </c>
      <c r="Q50" s="468"/>
    </row>
    <row r="51" spans="1:17" ht="15.75" customHeight="1">
      <c r="A51" s="276"/>
      <c r="B51" s="346" t="s">
        <v>382</v>
      </c>
      <c r="C51" s="335"/>
      <c r="D51" s="348"/>
      <c r="E51" s="327"/>
      <c r="F51" s="335"/>
      <c r="G51" s="341"/>
      <c r="H51" s="342"/>
      <c r="I51" s="342"/>
      <c r="J51" s="342"/>
      <c r="K51" s="343"/>
      <c r="L51" s="341"/>
      <c r="M51" s="342"/>
      <c r="N51" s="342"/>
      <c r="O51" s="342"/>
      <c r="P51" s="343"/>
      <c r="Q51" s="468"/>
    </row>
    <row r="52" spans="1:17" ht="15.75" customHeight="1">
      <c r="A52" s="276">
        <v>32</v>
      </c>
      <c r="B52" s="345" t="s">
        <v>432</v>
      </c>
      <c r="C52" s="335">
        <v>4864973</v>
      </c>
      <c r="D52" s="348" t="s">
        <v>12</v>
      </c>
      <c r="E52" s="327" t="s">
        <v>346</v>
      </c>
      <c r="F52" s="335">
        <v>-2000</v>
      </c>
      <c r="G52" s="341">
        <v>5990</v>
      </c>
      <c r="H52" s="342">
        <v>3344</v>
      </c>
      <c r="I52" s="342">
        <f>G52-H52</f>
        <v>2646</v>
      </c>
      <c r="J52" s="342">
        <f>$F52*I52</f>
        <v>-5292000</v>
      </c>
      <c r="K52" s="343">
        <f>J52/1000000</f>
        <v>-5.292</v>
      </c>
      <c r="L52" s="341">
        <v>101</v>
      </c>
      <c r="M52" s="342">
        <v>102</v>
      </c>
      <c r="N52" s="342">
        <f>L52-M52</f>
        <v>-1</v>
      </c>
      <c r="O52" s="342">
        <f>$F52*N52</f>
        <v>2000</v>
      </c>
      <c r="P52" s="343">
        <f>O52/1000000</f>
        <v>0.002</v>
      </c>
      <c r="Q52" s="468"/>
    </row>
    <row r="53" spans="1:17" ht="18.75" customHeight="1">
      <c r="A53" s="276">
        <v>33</v>
      </c>
      <c r="B53" s="345" t="s">
        <v>389</v>
      </c>
      <c r="C53" s="335">
        <v>4864992</v>
      </c>
      <c r="D53" s="348" t="s">
        <v>12</v>
      </c>
      <c r="E53" s="327" t="s">
        <v>346</v>
      </c>
      <c r="F53" s="335">
        <v>-1000</v>
      </c>
      <c r="G53" s="341">
        <v>24104</v>
      </c>
      <c r="H53" s="342">
        <v>23881</v>
      </c>
      <c r="I53" s="342">
        <f>G53-H53</f>
        <v>223</v>
      </c>
      <c r="J53" s="342">
        <f>$F53*I53</f>
        <v>-223000</v>
      </c>
      <c r="K53" s="343">
        <f>J53/1000000</f>
        <v>-0.223</v>
      </c>
      <c r="L53" s="341">
        <v>998932</v>
      </c>
      <c r="M53" s="342">
        <v>998951</v>
      </c>
      <c r="N53" s="342">
        <f>L53-M53</f>
        <v>-19</v>
      </c>
      <c r="O53" s="342">
        <f>$F53*N53</f>
        <v>19000</v>
      </c>
      <c r="P53" s="343">
        <f>O53/1000000</f>
        <v>0.019</v>
      </c>
      <c r="Q53" s="737"/>
    </row>
    <row r="54" spans="1:17" ht="15.75" customHeight="1">
      <c r="A54" s="276">
        <v>34</v>
      </c>
      <c r="B54" s="345" t="s">
        <v>383</v>
      </c>
      <c r="C54" s="335">
        <v>4864981</v>
      </c>
      <c r="D54" s="348" t="s">
        <v>12</v>
      </c>
      <c r="E54" s="327" t="s">
        <v>346</v>
      </c>
      <c r="F54" s="335">
        <v>-1000</v>
      </c>
      <c r="G54" s="341">
        <v>48968</v>
      </c>
      <c r="H54" s="342">
        <v>48091</v>
      </c>
      <c r="I54" s="342">
        <f>G54-H54</f>
        <v>877</v>
      </c>
      <c r="J54" s="342">
        <f>$F54*I54</f>
        <v>-877000</v>
      </c>
      <c r="K54" s="343">
        <f>J54/1000000</f>
        <v>-0.877</v>
      </c>
      <c r="L54" s="341">
        <v>2425</v>
      </c>
      <c r="M54" s="342">
        <v>2432</v>
      </c>
      <c r="N54" s="342">
        <f>L54-M54</f>
        <v>-7</v>
      </c>
      <c r="O54" s="342">
        <f>$F54*N54</f>
        <v>7000</v>
      </c>
      <c r="P54" s="343">
        <f>O54/1000000</f>
        <v>0.007</v>
      </c>
      <c r="Q54" s="737"/>
    </row>
    <row r="55" spans="1:17" ht="12" customHeight="1">
      <c r="A55" s="276"/>
      <c r="B55" s="347" t="s">
        <v>403</v>
      </c>
      <c r="C55" s="335"/>
      <c r="D55" s="348"/>
      <c r="E55" s="327"/>
      <c r="F55" s="335"/>
      <c r="G55" s="341"/>
      <c r="H55" s="342"/>
      <c r="I55" s="342"/>
      <c r="J55" s="342"/>
      <c r="K55" s="343"/>
      <c r="L55" s="341"/>
      <c r="M55" s="342"/>
      <c r="N55" s="342"/>
      <c r="O55" s="342"/>
      <c r="P55" s="343"/>
      <c r="Q55" s="469"/>
    </row>
    <row r="56" spans="1:17" ht="15.75" customHeight="1">
      <c r="A56" s="276">
        <v>35</v>
      </c>
      <c r="B56" s="345" t="s">
        <v>15</v>
      </c>
      <c r="C56" s="335">
        <v>5128463</v>
      </c>
      <c r="D56" s="348" t="s">
        <v>12</v>
      </c>
      <c r="E56" s="327" t="s">
        <v>346</v>
      </c>
      <c r="F56" s="335">
        <v>-1000</v>
      </c>
      <c r="G56" s="341">
        <v>12448</v>
      </c>
      <c r="H56" s="342">
        <v>12335</v>
      </c>
      <c r="I56" s="342">
        <f>G56-H56</f>
        <v>113</v>
      </c>
      <c r="J56" s="342">
        <f>$F56*I56</f>
        <v>-113000</v>
      </c>
      <c r="K56" s="343">
        <f>J56/1000000</f>
        <v>-0.113</v>
      </c>
      <c r="L56" s="341">
        <v>999334</v>
      </c>
      <c r="M56" s="342">
        <v>999339</v>
      </c>
      <c r="N56" s="342">
        <f>L56-M56</f>
        <v>-5</v>
      </c>
      <c r="O56" s="342">
        <f>$F56*N56</f>
        <v>5000</v>
      </c>
      <c r="P56" s="343">
        <f>O56/1000000</f>
        <v>0.005</v>
      </c>
      <c r="Q56" s="469"/>
    </row>
    <row r="57" spans="1:17" ht="18.75" customHeight="1">
      <c r="A57" s="276">
        <v>36</v>
      </c>
      <c r="B57" s="345" t="s">
        <v>16</v>
      </c>
      <c r="C57" s="335">
        <v>5128468</v>
      </c>
      <c r="D57" s="348" t="s">
        <v>12</v>
      </c>
      <c r="E57" s="327" t="s">
        <v>346</v>
      </c>
      <c r="F57" s="335">
        <v>-1000</v>
      </c>
      <c r="G57" s="341">
        <v>5257</v>
      </c>
      <c r="H57" s="342">
        <v>5185</v>
      </c>
      <c r="I57" s="342">
        <f>G57-H57</f>
        <v>72</v>
      </c>
      <c r="J57" s="342">
        <f>$F57*I57</f>
        <v>-72000</v>
      </c>
      <c r="K57" s="343">
        <f>J57/1000000</f>
        <v>-0.072</v>
      </c>
      <c r="L57" s="341">
        <v>780</v>
      </c>
      <c r="M57" s="342">
        <v>720</v>
      </c>
      <c r="N57" s="342">
        <f>L57-M57</f>
        <v>60</v>
      </c>
      <c r="O57" s="342">
        <f>$F57*N57</f>
        <v>-60000</v>
      </c>
      <c r="P57" s="343">
        <f>O57/1000000</f>
        <v>-0.06</v>
      </c>
      <c r="Q57" s="475"/>
    </row>
    <row r="58" spans="1:17" ht="15" customHeight="1">
      <c r="A58" s="276"/>
      <c r="B58" s="347" t="s">
        <v>407</v>
      </c>
      <c r="C58" s="335"/>
      <c r="D58" s="348"/>
      <c r="E58" s="327"/>
      <c r="F58" s="335"/>
      <c r="G58" s="341"/>
      <c r="H58" s="342"/>
      <c r="I58" s="342"/>
      <c r="J58" s="342"/>
      <c r="K58" s="343"/>
      <c r="L58" s="341"/>
      <c r="M58" s="342"/>
      <c r="N58" s="342"/>
      <c r="O58" s="342"/>
      <c r="P58" s="343"/>
      <c r="Q58" s="475"/>
    </row>
    <row r="59" spans="1:17" ht="14.25" customHeight="1">
      <c r="A59" s="276">
        <v>37</v>
      </c>
      <c r="B59" s="345" t="s">
        <v>15</v>
      </c>
      <c r="C59" s="335">
        <v>4864903</v>
      </c>
      <c r="D59" s="348" t="s">
        <v>12</v>
      </c>
      <c r="E59" s="327" t="s">
        <v>346</v>
      </c>
      <c r="F59" s="335">
        <v>-1000</v>
      </c>
      <c r="G59" s="341">
        <v>991718</v>
      </c>
      <c r="H59" s="342">
        <v>992486</v>
      </c>
      <c r="I59" s="342">
        <f>G59-H59</f>
        <v>-768</v>
      </c>
      <c r="J59" s="342">
        <f>$F59*I59</f>
        <v>768000</v>
      </c>
      <c r="K59" s="343">
        <f>J59/1000000</f>
        <v>0.768</v>
      </c>
      <c r="L59" s="341">
        <v>998728</v>
      </c>
      <c r="M59" s="342">
        <v>998728</v>
      </c>
      <c r="N59" s="342">
        <f>L59-M59</f>
        <v>0</v>
      </c>
      <c r="O59" s="342">
        <f>$F59*N59</f>
        <v>0</v>
      </c>
      <c r="P59" s="343">
        <f>O59/1000000</f>
        <v>0</v>
      </c>
      <c r="Q59" s="465"/>
    </row>
    <row r="60" spans="1:17" ht="15" customHeight="1">
      <c r="A60" s="276">
        <v>38</v>
      </c>
      <c r="B60" s="345" t="s">
        <v>16</v>
      </c>
      <c r="C60" s="335">
        <v>4864946</v>
      </c>
      <c r="D60" s="348" t="s">
        <v>12</v>
      </c>
      <c r="E60" s="327" t="s">
        <v>346</v>
      </c>
      <c r="F60" s="335">
        <v>-1000</v>
      </c>
      <c r="G60" s="341">
        <v>14473</v>
      </c>
      <c r="H60" s="342">
        <v>15171</v>
      </c>
      <c r="I60" s="342">
        <f>G60-H60</f>
        <v>-698</v>
      </c>
      <c r="J60" s="342">
        <f>$F60*I60</f>
        <v>698000</v>
      </c>
      <c r="K60" s="343">
        <f>J60/1000000</f>
        <v>0.698</v>
      </c>
      <c r="L60" s="341">
        <v>1380</v>
      </c>
      <c r="M60" s="342">
        <v>1380</v>
      </c>
      <c r="N60" s="342">
        <f>L60-M60</f>
        <v>0</v>
      </c>
      <c r="O60" s="342">
        <f>$F60*N60</f>
        <v>0</v>
      </c>
      <c r="P60" s="343">
        <f>O60/1000000</f>
        <v>0</v>
      </c>
      <c r="Q60" s="465"/>
    </row>
    <row r="61" spans="1:17" ht="14.25" customHeight="1">
      <c r="A61" s="276"/>
      <c r="B61" s="347" t="s">
        <v>381</v>
      </c>
      <c r="C61" s="335"/>
      <c r="D61" s="348"/>
      <c r="E61" s="327"/>
      <c r="F61" s="335"/>
      <c r="G61" s="341"/>
      <c r="H61" s="342"/>
      <c r="I61" s="342"/>
      <c r="J61" s="342"/>
      <c r="K61" s="343"/>
      <c r="L61" s="341"/>
      <c r="M61" s="342"/>
      <c r="N61" s="342"/>
      <c r="O61" s="342"/>
      <c r="P61" s="343"/>
      <c r="Q61" s="468"/>
    </row>
    <row r="62" spans="1:17" ht="14.25" customHeight="1">
      <c r="A62" s="276"/>
      <c r="B62" s="347" t="s">
        <v>43</v>
      </c>
      <c r="C62" s="335"/>
      <c r="D62" s="348"/>
      <c r="E62" s="327"/>
      <c r="F62" s="335"/>
      <c r="G62" s="341"/>
      <c r="H62" s="342"/>
      <c r="I62" s="342"/>
      <c r="J62" s="342"/>
      <c r="K62" s="343"/>
      <c r="L62" s="341"/>
      <c r="M62" s="342"/>
      <c r="N62" s="342"/>
      <c r="O62" s="342"/>
      <c r="P62" s="343"/>
      <c r="Q62" s="468"/>
    </row>
    <row r="63" spans="1:17" ht="15" customHeight="1">
      <c r="A63" s="277">
        <v>39</v>
      </c>
      <c r="B63" s="345" t="s">
        <v>44</v>
      </c>
      <c r="C63" s="335">
        <v>4864843</v>
      </c>
      <c r="D63" s="348" t="s">
        <v>12</v>
      </c>
      <c r="E63" s="327" t="s">
        <v>346</v>
      </c>
      <c r="F63" s="335">
        <v>1000</v>
      </c>
      <c r="G63" s="341">
        <v>1984</v>
      </c>
      <c r="H63" s="342">
        <v>1977</v>
      </c>
      <c r="I63" s="342">
        <f>G63-H63</f>
        <v>7</v>
      </c>
      <c r="J63" s="342">
        <f>$F63*I63</f>
        <v>7000</v>
      </c>
      <c r="K63" s="343">
        <f>J63/1000000</f>
        <v>0.007</v>
      </c>
      <c r="L63" s="341">
        <v>28189</v>
      </c>
      <c r="M63" s="342">
        <v>28025</v>
      </c>
      <c r="N63" s="342">
        <f>L63-M63</f>
        <v>164</v>
      </c>
      <c r="O63" s="342">
        <f>$F63*N63</f>
        <v>164000</v>
      </c>
      <c r="P63" s="343">
        <f>O63/1000000</f>
        <v>0.164</v>
      </c>
      <c r="Q63" s="468"/>
    </row>
    <row r="64" spans="1:17" s="505" customFormat="1" ht="15.75" customHeight="1" thickBot="1">
      <c r="A64" s="322">
        <v>40</v>
      </c>
      <c r="B64" s="345" t="s">
        <v>45</v>
      </c>
      <c r="C64" s="315">
        <v>5295123</v>
      </c>
      <c r="D64" s="260" t="s">
        <v>12</v>
      </c>
      <c r="E64" s="261" t="s">
        <v>346</v>
      </c>
      <c r="F64" s="489">
        <v>100</v>
      </c>
      <c r="G64" s="341">
        <v>999612</v>
      </c>
      <c r="H64" s="342">
        <v>999503</v>
      </c>
      <c r="I64" s="342">
        <f>G64-H64</f>
        <v>109</v>
      </c>
      <c r="J64" s="342">
        <f>$F64*I64</f>
        <v>10900</v>
      </c>
      <c r="K64" s="343">
        <f>J64/1000000</f>
        <v>0.0109</v>
      </c>
      <c r="L64" s="341">
        <v>26103</v>
      </c>
      <c r="M64" s="342">
        <v>26788</v>
      </c>
      <c r="N64" s="342">
        <f>L64-M64</f>
        <v>-685</v>
      </c>
      <c r="O64" s="342">
        <f>$F64*N64</f>
        <v>-68500</v>
      </c>
      <c r="P64" s="343">
        <f>O64/1000000</f>
        <v>-0.0685</v>
      </c>
      <c r="Q64" s="490"/>
    </row>
    <row r="65" spans="1:17" ht="21.75" customHeight="1" thickBot="1" thickTop="1">
      <c r="A65" s="277"/>
      <c r="B65" s="488" t="s">
        <v>311</v>
      </c>
      <c r="C65" s="39"/>
      <c r="D65" s="349"/>
      <c r="E65" s="327"/>
      <c r="F65" s="39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567" t="str">
        <f>Q1</f>
        <v>SEPTEMBER -2017</v>
      </c>
    </row>
    <row r="66" spans="1:17" ht="15.75" customHeight="1" thickTop="1">
      <c r="A66" s="275"/>
      <c r="B66" s="344" t="s">
        <v>46</v>
      </c>
      <c r="C66" s="325"/>
      <c r="D66" s="350"/>
      <c r="E66" s="350"/>
      <c r="F66" s="325"/>
      <c r="G66" s="568"/>
      <c r="H66" s="569"/>
      <c r="I66" s="569"/>
      <c r="J66" s="569"/>
      <c r="K66" s="570"/>
      <c r="L66" s="568"/>
      <c r="M66" s="569"/>
      <c r="N66" s="569"/>
      <c r="O66" s="569"/>
      <c r="P66" s="570"/>
      <c r="Q66" s="571"/>
    </row>
    <row r="67" spans="1:17" ht="15.75" customHeight="1">
      <c r="A67" s="276">
        <v>41</v>
      </c>
      <c r="B67" s="509" t="s">
        <v>83</v>
      </c>
      <c r="C67" s="335">
        <v>4865169</v>
      </c>
      <c r="D67" s="349" t="s">
        <v>12</v>
      </c>
      <c r="E67" s="327" t="s">
        <v>346</v>
      </c>
      <c r="F67" s="335">
        <v>1000</v>
      </c>
      <c r="G67" s="341">
        <v>1360</v>
      </c>
      <c r="H67" s="342">
        <v>1360</v>
      </c>
      <c r="I67" s="342">
        <f>G67-H67</f>
        <v>0</v>
      </c>
      <c r="J67" s="342">
        <f>$F67*I67</f>
        <v>0</v>
      </c>
      <c r="K67" s="343">
        <f>J67/1000000</f>
        <v>0</v>
      </c>
      <c r="L67" s="341">
        <v>61309</v>
      </c>
      <c r="M67" s="342">
        <v>61309</v>
      </c>
      <c r="N67" s="342">
        <f>L67-M67</f>
        <v>0</v>
      </c>
      <c r="O67" s="342">
        <f>$F67*N67</f>
        <v>0</v>
      </c>
      <c r="P67" s="343">
        <f>O67/1000000</f>
        <v>0</v>
      </c>
      <c r="Q67" s="468"/>
    </row>
    <row r="68" spans="1:17" ht="15.75" customHeight="1">
      <c r="A68" s="276"/>
      <c r="B68" s="346" t="s">
        <v>308</v>
      </c>
      <c r="C68" s="335"/>
      <c r="D68" s="349"/>
      <c r="E68" s="327"/>
      <c r="F68" s="335"/>
      <c r="G68" s="341"/>
      <c r="H68" s="342"/>
      <c r="I68" s="342"/>
      <c r="J68" s="342"/>
      <c r="K68" s="343"/>
      <c r="L68" s="341"/>
      <c r="M68" s="342"/>
      <c r="N68" s="342"/>
      <c r="O68" s="342"/>
      <c r="P68" s="343"/>
      <c r="Q68" s="468"/>
    </row>
    <row r="69" spans="1:17" ht="15.75" customHeight="1">
      <c r="A69" s="276">
        <v>42</v>
      </c>
      <c r="B69" s="345" t="s">
        <v>307</v>
      </c>
      <c r="C69" s="335">
        <v>4902503</v>
      </c>
      <c r="D69" s="349" t="s">
        <v>12</v>
      </c>
      <c r="E69" s="327" t="s">
        <v>346</v>
      </c>
      <c r="F69" s="732">
        <v>416.66</v>
      </c>
      <c r="G69" s="341">
        <v>996848</v>
      </c>
      <c r="H69" s="342">
        <v>997337</v>
      </c>
      <c r="I69" s="342">
        <f>G69-H69</f>
        <v>-489</v>
      </c>
      <c r="J69" s="342">
        <f>$F69*I69</f>
        <v>-203746.74000000002</v>
      </c>
      <c r="K69" s="343">
        <f>J69/1000000</f>
        <v>-0.20374674</v>
      </c>
      <c r="L69" s="341">
        <v>999025</v>
      </c>
      <c r="M69" s="342">
        <v>998992</v>
      </c>
      <c r="N69" s="342">
        <f>L69-M69</f>
        <v>33</v>
      </c>
      <c r="O69" s="342">
        <f>$F69*N69</f>
        <v>13749.78</v>
      </c>
      <c r="P69" s="343">
        <f>O69/1000000</f>
        <v>0.013749780000000001</v>
      </c>
      <c r="Q69" s="468"/>
    </row>
    <row r="70" spans="1:17" ht="15.75" customHeight="1">
      <c r="A70" s="276"/>
      <c r="B70" s="303" t="s">
        <v>52</v>
      </c>
      <c r="C70" s="336"/>
      <c r="D70" s="351"/>
      <c r="E70" s="351"/>
      <c r="F70" s="336"/>
      <c r="G70" s="341"/>
      <c r="H70" s="342"/>
      <c r="I70" s="342"/>
      <c r="J70" s="342"/>
      <c r="K70" s="343"/>
      <c r="L70" s="341"/>
      <c r="M70" s="342"/>
      <c r="N70" s="342"/>
      <c r="O70" s="342"/>
      <c r="P70" s="343"/>
      <c r="Q70" s="468"/>
    </row>
    <row r="71" spans="1:17" ht="15.75" customHeight="1">
      <c r="A71" s="276">
        <v>43</v>
      </c>
      <c r="B71" s="491" t="s">
        <v>53</v>
      </c>
      <c r="C71" s="336">
        <v>4865090</v>
      </c>
      <c r="D71" s="492" t="s">
        <v>12</v>
      </c>
      <c r="E71" s="327" t="s">
        <v>346</v>
      </c>
      <c r="F71" s="336">
        <v>100</v>
      </c>
      <c r="G71" s="341">
        <v>9124</v>
      </c>
      <c r="H71" s="342">
        <v>9125</v>
      </c>
      <c r="I71" s="342">
        <f>G71-H71</f>
        <v>-1</v>
      </c>
      <c r="J71" s="342">
        <f>$F71*I71</f>
        <v>-100</v>
      </c>
      <c r="K71" s="343">
        <f>J71/1000000</f>
        <v>-0.0001</v>
      </c>
      <c r="L71" s="341">
        <v>37616</v>
      </c>
      <c r="M71" s="342">
        <v>37615</v>
      </c>
      <c r="N71" s="342">
        <f>L71-M71</f>
        <v>1</v>
      </c>
      <c r="O71" s="342">
        <f>$F71*N71</f>
        <v>100</v>
      </c>
      <c r="P71" s="343">
        <f>O71/1000000</f>
        <v>0.0001</v>
      </c>
      <c r="Q71" s="738"/>
    </row>
    <row r="72" spans="1:17" ht="15.75" customHeight="1">
      <c r="A72" s="276">
        <v>44</v>
      </c>
      <c r="B72" s="491" t="s">
        <v>54</v>
      </c>
      <c r="C72" s="336">
        <v>4902519</v>
      </c>
      <c r="D72" s="492" t="s">
        <v>12</v>
      </c>
      <c r="E72" s="327" t="s">
        <v>346</v>
      </c>
      <c r="F72" s="336">
        <v>100</v>
      </c>
      <c r="G72" s="341">
        <v>12191</v>
      </c>
      <c r="H72" s="342">
        <v>12192</v>
      </c>
      <c r="I72" s="342">
        <f>G72-H72</f>
        <v>-1</v>
      </c>
      <c r="J72" s="342">
        <f>$F72*I72</f>
        <v>-100</v>
      </c>
      <c r="K72" s="343">
        <f>J72/1000000</f>
        <v>-0.0001</v>
      </c>
      <c r="L72" s="341">
        <v>77600</v>
      </c>
      <c r="M72" s="342">
        <v>77030</v>
      </c>
      <c r="N72" s="342">
        <f>L72-M72</f>
        <v>570</v>
      </c>
      <c r="O72" s="342">
        <f>$F72*N72</f>
        <v>57000</v>
      </c>
      <c r="P72" s="343">
        <f>O72/1000000</f>
        <v>0.057</v>
      </c>
      <c r="Q72" s="468"/>
    </row>
    <row r="73" spans="1:17" ht="15.75" customHeight="1">
      <c r="A73" s="276">
        <v>45</v>
      </c>
      <c r="B73" s="491" t="s">
        <v>55</v>
      </c>
      <c r="C73" s="336">
        <v>4902539</v>
      </c>
      <c r="D73" s="492" t="s">
        <v>12</v>
      </c>
      <c r="E73" s="327" t="s">
        <v>346</v>
      </c>
      <c r="F73" s="336">
        <v>100</v>
      </c>
      <c r="G73" s="341">
        <v>964</v>
      </c>
      <c r="H73" s="342">
        <v>891</v>
      </c>
      <c r="I73" s="342">
        <f>G73-H73</f>
        <v>73</v>
      </c>
      <c r="J73" s="342">
        <f>$F73*I73</f>
        <v>7300</v>
      </c>
      <c r="K73" s="343">
        <f>J73/1000000</f>
        <v>0.0073</v>
      </c>
      <c r="L73" s="341">
        <v>17833</v>
      </c>
      <c r="M73" s="342">
        <v>17370</v>
      </c>
      <c r="N73" s="342">
        <f>L73-M73</f>
        <v>463</v>
      </c>
      <c r="O73" s="342">
        <f>$F73*N73</f>
        <v>46300</v>
      </c>
      <c r="P73" s="343">
        <f>O73/1000000</f>
        <v>0.0463</v>
      </c>
      <c r="Q73" s="468"/>
    </row>
    <row r="74" spans="1:17" ht="15.75" customHeight="1">
      <c r="A74" s="276"/>
      <c r="B74" s="303" t="s">
        <v>56</v>
      </c>
      <c r="C74" s="336"/>
      <c r="D74" s="351"/>
      <c r="E74" s="351"/>
      <c r="F74" s="336"/>
      <c r="G74" s="341"/>
      <c r="H74" s="342"/>
      <c r="I74" s="342"/>
      <c r="J74" s="342"/>
      <c r="K74" s="343"/>
      <c r="L74" s="341"/>
      <c r="M74" s="342"/>
      <c r="N74" s="342"/>
      <c r="O74" s="342"/>
      <c r="P74" s="343"/>
      <c r="Q74" s="468"/>
    </row>
    <row r="75" spans="1:17" ht="15.75" customHeight="1">
      <c r="A75" s="276">
        <v>46</v>
      </c>
      <c r="B75" s="491" t="s">
        <v>57</v>
      </c>
      <c r="C75" s="336">
        <v>4902591</v>
      </c>
      <c r="D75" s="492" t="s">
        <v>12</v>
      </c>
      <c r="E75" s="327" t="s">
        <v>346</v>
      </c>
      <c r="F75" s="336">
        <v>1333</v>
      </c>
      <c r="G75" s="341">
        <v>164</v>
      </c>
      <c r="H75" s="342">
        <v>148</v>
      </c>
      <c r="I75" s="342">
        <f aca="true" t="shared" si="12" ref="I75:I81">G75-H75</f>
        <v>16</v>
      </c>
      <c r="J75" s="342">
        <f aca="true" t="shared" si="13" ref="J75:J81">$F75*I75</f>
        <v>21328</v>
      </c>
      <c r="K75" s="343">
        <f aca="true" t="shared" si="14" ref="K75:K81">J75/1000000</f>
        <v>0.021328</v>
      </c>
      <c r="L75" s="341">
        <v>217</v>
      </c>
      <c r="M75" s="342">
        <v>190</v>
      </c>
      <c r="N75" s="342">
        <f aca="true" t="shared" si="15" ref="N75:N81">L75-M75</f>
        <v>27</v>
      </c>
      <c r="O75" s="342">
        <f aca="true" t="shared" si="16" ref="O75:O81">$F75*N75</f>
        <v>35991</v>
      </c>
      <c r="P75" s="343">
        <f aca="true" t="shared" si="17" ref="P75:P81">O75/1000000</f>
        <v>0.035991</v>
      </c>
      <c r="Q75" s="468"/>
    </row>
    <row r="76" spans="1:17" ht="15.75" customHeight="1">
      <c r="A76" s="276">
        <v>47</v>
      </c>
      <c r="B76" s="491" t="s">
        <v>58</v>
      </c>
      <c r="C76" s="336">
        <v>4902565</v>
      </c>
      <c r="D76" s="492" t="s">
        <v>12</v>
      </c>
      <c r="E76" s="327" t="s">
        <v>346</v>
      </c>
      <c r="F76" s="336">
        <v>100</v>
      </c>
      <c r="G76" s="341">
        <v>0</v>
      </c>
      <c r="H76" s="342">
        <v>0</v>
      </c>
      <c r="I76" s="342">
        <f t="shared" si="12"/>
        <v>0</v>
      </c>
      <c r="J76" s="342">
        <f t="shared" si="13"/>
        <v>0</v>
      </c>
      <c r="K76" s="343">
        <f t="shared" si="14"/>
        <v>0</v>
      </c>
      <c r="L76" s="341">
        <v>0</v>
      </c>
      <c r="M76" s="342">
        <v>0</v>
      </c>
      <c r="N76" s="342">
        <f t="shared" si="15"/>
        <v>0</v>
      </c>
      <c r="O76" s="342">
        <f t="shared" si="16"/>
        <v>0</v>
      </c>
      <c r="P76" s="343">
        <f t="shared" si="17"/>
        <v>0</v>
      </c>
      <c r="Q76" s="468"/>
    </row>
    <row r="77" spans="1:17" ht="15.75" customHeight="1">
      <c r="A77" s="276">
        <v>48</v>
      </c>
      <c r="B77" s="491" t="s">
        <v>59</v>
      </c>
      <c r="C77" s="336">
        <v>4902523</v>
      </c>
      <c r="D77" s="492" t="s">
        <v>12</v>
      </c>
      <c r="E77" s="327" t="s">
        <v>346</v>
      </c>
      <c r="F77" s="336">
        <v>100</v>
      </c>
      <c r="G77" s="341">
        <v>999815</v>
      </c>
      <c r="H77" s="342">
        <v>999815</v>
      </c>
      <c r="I77" s="342">
        <f t="shared" si="12"/>
        <v>0</v>
      </c>
      <c r="J77" s="342">
        <f t="shared" si="13"/>
        <v>0</v>
      </c>
      <c r="K77" s="343">
        <f t="shared" si="14"/>
        <v>0</v>
      </c>
      <c r="L77" s="341">
        <v>999943</v>
      </c>
      <c r="M77" s="342">
        <v>999943</v>
      </c>
      <c r="N77" s="342">
        <f t="shared" si="15"/>
        <v>0</v>
      </c>
      <c r="O77" s="342">
        <f t="shared" si="16"/>
        <v>0</v>
      </c>
      <c r="P77" s="343">
        <f t="shared" si="17"/>
        <v>0</v>
      </c>
      <c r="Q77" s="468"/>
    </row>
    <row r="78" spans="1:17" ht="15.75" customHeight="1">
      <c r="A78" s="276">
        <v>49</v>
      </c>
      <c r="B78" s="491" t="s">
        <v>60</v>
      </c>
      <c r="C78" s="336">
        <v>4902547</v>
      </c>
      <c r="D78" s="492" t="s">
        <v>12</v>
      </c>
      <c r="E78" s="327" t="s">
        <v>346</v>
      </c>
      <c r="F78" s="336">
        <v>100</v>
      </c>
      <c r="G78" s="341">
        <v>5885</v>
      </c>
      <c r="H78" s="342">
        <v>5885</v>
      </c>
      <c r="I78" s="342">
        <f t="shared" si="12"/>
        <v>0</v>
      </c>
      <c r="J78" s="342">
        <f t="shared" si="13"/>
        <v>0</v>
      </c>
      <c r="K78" s="343">
        <f t="shared" si="14"/>
        <v>0</v>
      </c>
      <c r="L78" s="341">
        <v>8891</v>
      </c>
      <c r="M78" s="342">
        <v>8891</v>
      </c>
      <c r="N78" s="342">
        <f t="shared" si="15"/>
        <v>0</v>
      </c>
      <c r="O78" s="342">
        <f t="shared" si="16"/>
        <v>0</v>
      </c>
      <c r="P78" s="343">
        <f t="shared" si="17"/>
        <v>0</v>
      </c>
      <c r="Q78" s="468"/>
    </row>
    <row r="79" spans="1:17" ht="15.75" customHeight="1">
      <c r="A79" s="276">
        <v>50</v>
      </c>
      <c r="B79" s="491" t="s">
        <v>61</v>
      </c>
      <c r="C79" s="336">
        <v>4902605</v>
      </c>
      <c r="D79" s="492" t="s">
        <v>12</v>
      </c>
      <c r="E79" s="327" t="s">
        <v>346</v>
      </c>
      <c r="F79" s="510">
        <v>1333.33</v>
      </c>
      <c r="G79" s="341">
        <v>0</v>
      </c>
      <c r="H79" s="342">
        <v>0</v>
      </c>
      <c r="I79" s="342">
        <f t="shared" si="12"/>
        <v>0</v>
      </c>
      <c r="J79" s="342">
        <f t="shared" si="13"/>
        <v>0</v>
      </c>
      <c r="K79" s="343">
        <f t="shared" si="14"/>
        <v>0</v>
      </c>
      <c r="L79" s="341">
        <v>0</v>
      </c>
      <c r="M79" s="342">
        <v>0</v>
      </c>
      <c r="N79" s="342">
        <f t="shared" si="15"/>
        <v>0</v>
      </c>
      <c r="O79" s="342">
        <f t="shared" si="16"/>
        <v>0</v>
      </c>
      <c r="P79" s="343">
        <f t="shared" si="17"/>
        <v>0</v>
      </c>
      <c r="Q79" s="501"/>
    </row>
    <row r="80" spans="1:17" ht="15.75" customHeight="1">
      <c r="A80" s="276">
        <v>51</v>
      </c>
      <c r="B80" s="491" t="s">
        <v>62</v>
      </c>
      <c r="C80" s="336">
        <v>5295190</v>
      </c>
      <c r="D80" s="492" t="s">
        <v>12</v>
      </c>
      <c r="E80" s="327" t="s">
        <v>346</v>
      </c>
      <c r="F80" s="336">
        <v>100</v>
      </c>
      <c r="G80" s="341">
        <v>999095</v>
      </c>
      <c r="H80" s="342">
        <v>999092</v>
      </c>
      <c r="I80" s="342">
        <f t="shared" si="12"/>
        <v>3</v>
      </c>
      <c r="J80" s="342">
        <f t="shared" si="13"/>
        <v>300</v>
      </c>
      <c r="K80" s="343">
        <f t="shared" si="14"/>
        <v>0.0003</v>
      </c>
      <c r="L80" s="341">
        <v>15836</v>
      </c>
      <c r="M80" s="342">
        <v>13810</v>
      </c>
      <c r="N80" s="342">
        <f t="shared" si="15"/>
        <v>2026</v>
      </c>
      <c r="O80" s="342">
        <f t="shared" si="16"/>
        <v>202600</v>
      </c>
      <c r="P80" s="343">
        <f t="shared" si="17"/>
        <v>0.2026</v>
      </c>
      <c r="Q80" s="468"/>
    </row>
    <row r="81" spans="1:17" ht="15.75" customHeight="1">
      <c r="A81" s="276">
        <v>52</v>
      </c>
      <c r="B81" s="491" t="s">
        <v>63</v>
      </c>
      <c r="C81" s="336">
        <v>4902529</v>
      </c>
      <c r="D81" s="492" t="s">
        <v>12</v>
      </c>
      <c r="E81" s="327" t="s">
        <v>346</v>
      </c>
      <c r="F81" s="510">
        <v>44.44</v>
      </c>
      <c r="G81" s="341">
        <v>989743</v>
      </c>
      <c r="H81" s="342">
        <v>989743</v>
      </c>
      <c r="I81" s="342">
        <f t="shared" si="12"/>
        <v>0</v>
      </c>
      <c r="J81" s="342">
        <f t="shared" si="13"/>
        <v>0</v>
      </c>
      <c r="K81" s="343">
        <f t="shared" si="14"/>
        <v>0</v>
      </c>
      <c r="L81" s="341">
        <v>390</v>
      </c>
      <c r="M81" s="342">
        <v>390</v>
      </c>
      <c r="N81" s="342">
        <f t="shared" si="15"/>
        <v>0</v>
      </c>
      <c r="O81" s="342">
        <f t="shared" si="16"/>
        <v>0</v>
      </c>
      <c r="P81" s="343">
        <f t="shared" si="17"/>
        <v>0</v>
      </c>
      <c r="Q81" s="501"/>
    </row>
    <row r="82" spans="1:17" ht="15.75" customHeight="1">
      <c r="A82" s="276"/>
      <c r="B82" s="303" t="s">
        <v>64</v>
      </c>
      <c r="C82" s="336"/>
      <c r="D82" s="351"/>
      <c r="E82" s="351"/>
      <c r="F82" s="336"/>
      <c r="G82" s="341"/>
      <c r="H82" s="342"/>
      <c r="I82" s="342"/>
      <c r="J82" s="342"/>
      <c r="K82" s="343"/>
      <c r="L82" s="341"/>
      <c r="M82" s="342"/>
      <c r="N82" s="342"/>
      <c r="O82" s="342"/>
      <c r="P82" s="343"/>
      <c r="Q82" s="468"/>
    </row>
    <row r="83" spans="1:17" ht="15.75" customHeight="1">
      <c r="A83" s="276">
        <v>53</v>
      </c>
      <c r="B83" s="491" t="s">
        <v>65</v>
      </c>
      <c r="C83" s="336">
        <v>4865088</v>
      </c>
      <c r="D83" s="492" t="s">
        <v>12</v>
      </c>
      <c r="E83" s="327" t="s">
        <v>346</v>
      </c>
      <c r="F83" s="336">
        <v>166.66</v>
      </c>
      <c r="G83" s="341">
        <v>282</v>
      </c>
      <c r="H83" s="342">
        <v>100</v>
      </c>
      <c r="I83" s="277">
        <f>G83-H83</f>
        <v>182</v>
      </c>
      <c r="J83" s="277">
        <f>$F83*I83</f>
        <v>30332.12</v>
      </c>
      <c r="K83" s="277">
        <f>J83/1000000</f>
        <v>0.03033212</v>
      </c>
      <c r="L83" s="341">
        <v>1855</v>
      </c>
      <c r="M83" s="342">
        <v>1817</v>
      </c>
      <c r="N83" s="342">
        <f>L83-M83</f>
        <v>38</v>
      </c>
      <c r="O83" s="342">
        <f>$F83*N83</f>
        <v>6333.08</v>
      </c>
      <c r="P83" s="342">
        <f>O83/1000000</f>
        <v>0.00633308</v>
      </c>
      <c r="Q83" s="499"/>
    </row>
    <row r="84" spans="1:17" ht="15.75" customHeight="1">
      <c r="A84" s="276">
        <v>54</v>
      </c>
      <c r="B84" s="491" t="s">
        <v>66</v>
      </c>
      <c r="C84" s="336">
        <v>4902579</v>
      </c>
      <c r="D84" s="492" t="s">
        <v>12</v>
      </c>
      <c r="E84" s="327" t="s">
        <v>346</v>
      </c>
      <c r="F84" s="336">
        <v>500</v>
      </c>
      <c r="G84" s="341">
        <v>999933</v>
      </c>
      <c r="H84" s="342">
        <v>999935</v>
      </c>
      <c r="I84" s="342">
        <f>G84-H84</f>
        <v>-2</v>
      </c>
      <c r="J84" s="342">
        <f>$F84*I84</f>
        <v>-1000</v>
      </c>
      <c r="K84" s="343">
        <f>J84/1000000</f>
        <v>-0.001</v>
      </c>
      <c r="L84" s="341">
        <v>552</v>
      </c>
      <c r="M84" s="342">
        <v>552</v>
      </c>
      <c r="N84" s="342">
        <f>L84-M84</f>
        <v>0</v>
      </c>
      <c r="O84" s="342">
        <f>$F84*N84</f>
        <v>0</v>
      </c>
      <c r="P84" s="343">
        <f>O84/1000000</f>
        <v>0</v>
      </c>
      <c r="Q84" s="468"/>
    </row>
    <row r="85" spans="1:17" ht="15.75" customHeight="1">
      <c r="A85" s="276">
        <v>55</v>
      </c>
      <c r="B85" s="491" t="s">
        <v>67</v>
      </c>
      <c r="C85" s="336">
        <v>4902585</v>
      </c>
      <c r="D85" s="492" t="s">
        <v>12</v>
      </c>
      <c r="E85" s="327" t="s">
        <v>346</v>
      </c>
      <c r="F85" s="510">
        <v>666.67</v>
      </c>
      <c r="G85" s="341">
        <v>555</v>
      </c>
      <c r="H85" s="342">
        <v>431</v>
      </c>
      <c r="I85" s="342">
        <f>G85-H85</f>
        <v>124</v>
      </c>
      <c r="J85" s="342">
        <f>$F85*I85</f>
        <v>82667.08</v>
      </c>
      <c r="K85" s="343">
        <f>J85/1000000</f>
        <v>0.08266708</v>
      </c>
      <c r="L85" s="341">
        <v>124</v>
      </c>
      <c r="M85" s="342">
        <v>123</v>
      </c>
      <c r="N85" s="342">
        <f>L85-M85</f>
        <v>1</v>
      </c>
      <c r="O85" s="342">
        <f>$F85*N85</f>
        <v>666.67</v>
      </c>
      <c r="P85" s="343">
        <f>O85/1000000</f>
        <v>0.00066667</v>
      </c>
      <c r="Q85" s="468"/>
    </row>
    <row r="86" spans="1:17" ht="15.75" customHeight="1">
      <c r="A86" s="276">
        <v>56</v>
      </c>
      <c r="B86" s="491" t="s">
        <v>68</v>
      </c>
      <c r="C86" s="336">
        <v>4865072</v>
      </c>
      <c r="D86" s="492" t="s">
        <v>12</v>
      </c>
      <c r="E86" s="327" t="s">
        <v>346</v>
      </c>
      <c r="F86" s="510">
        <v>666.6666666666666</v>
      </c>
      <c r="G86" s="341">
        <v>3592</v>
      </c>
      <c r="H86" s="342">
        <v>3482</v>
      </c>
      <c r="I86" s="342">
        <f>G86-H86</f>
        <v>110</v>
      </c>
      <c r="J86" s="342">
        <f>$F86*I86</f>
        <v>73333.33333333333</v>
      </c>
      <c r="K86" s="343">
        <f>J86/1000000</f>
        <v>0.07333333333333333</v>
      </c>
      <c r="L86" s="341">
        <v>1430</v>
      </c>
      <c r="M86" s="342">
        <v>1429</v>
      </c>
      <c r="N86" s="342">
        <f>L86-M86</f>
        <v>1</v>
      </c>
      <c r="O86" s="342">
        <f>$F86*N86</f>
        <v>666.6666666666666</v>
      </c>
      <c r="P86" s="343">
        <f>O86/1000000</f>
        <v>0.0006666666666666666</v>
      </c>
      <c r="Q86" s="468"/>
    </row>
    <row r="87" spans="2:17" ht="15.75" customHeight="1">
      <c r="B87" s="303" t="s">
        <v>70</v>
      </c>
      <c r="C87" s="336"/>
      <c r="D87" s="351"/>
      <c r="E87" s="351"/>
      <c r="F87" s="336"/>
      <c r="G87" s="341"/>
      <c r="H87" s="342"/>
      <c r="I87" s="342"/>
      <c r="J87" s="342"/>
      <c r="K87" s="343"/>
      <c r="L87" s="341"/>
      <c r="M87" s="342"/>
      <c r="N87" s="342"/>
      <c r="O87" s="342"/>
      <c r="P87" s="343"/>
      <c r="Q87" s="468"/>
    </row>
    <row r="88" spans="1:17" ht="15.75" customHeight="1">
      <c r="A88" s="276">
        <v>57</v>
      </c>
      <c r="B88" s="491" t="s">
        <v>63</v>
      </c>
      <c r="C88" s="336">
        <v>4902568</v>
      </c>
      <c r="D88" s="492" t="s">
        <v>12</v>
      </c>
      <c r="E88" s="327" t="s">
        <v>346</v>
      </c>
      <c r="F88" s="336">
        <v>100</v>
      </c>
      <c r="G88" s="341">
        <v>997521</v>
      </c>
      <c r="H88" s="342">
        <v>997518</v>
      </c>
      <c r="I88" s="342">
        <f aca="true" t="shared" si="18" ref="I88:I94">G88-H88</f>
        <v>3</v>
      </c>
      <c r="J88" s="342">
        <f aca="true" t="shared" si="19" ref="J88:J94">$F88*I88</f>
        <v>300</v>
      </c>
      <c r="K88" s="343">
        <f aca="true" t="shared" si="20" ref="K88:K94">J88/1000000</f>
        <v>0.0003</v>
      </c>
      <c r="L88" s="341">
        <v>2572</v>
      </c>
      <c r="M88" s="342">
        <v>2255</v>
      </c>
      <c r="N88" s="342">
        <f aca="true" t="shared" si="21" ref="N88:N94">L88-M88</f>
        <v>317</v>
      </c>
      <c r="O88" s="342">
        <f aca="true" t="shared" si="22" ref="O88:O94">$F88*N88</f>
        <v>31700</v>
      </c>
      <c r="P88" s="343">
        <f aca="true" t="shared" si="23" ref="P88:P94">O88/1000000</f>
        <v>0.0317</v>
      </c>
      <c r="Q88" s="480"/>
    </row>
    <row r="89" spans="1:17" ht="15.75" customHeight="1">
      <c r="A89" s="276">
        <v>58</v>
      </c>
      <c r="B89" s="491" t="s">
        <v>71</v>
      </c>
      <c r="C89" s="336">
        <v>4902549</v>
      </c>
      <c r="D89" s="492" t="s">
        <v>12</v>
      </c>
      <c r="E89" s="327" t="s">
        <v>346</v>
      </c>
      <c r="F89" s="336">
        <v>100</v>
      </c>
      <c r="G89" s="341">
        <v>999748</v>
      </c>
      <c r="H89" s="342">
        <v>999748</v>
      </c>
      <c r="I89" s="342">
        <f t="shared" si="18"/>
        <v>0</v>
      </c>
      <c r="J89" s="342">
        <f t="shared" si="19"/>
        <v>0</v>
      </c>
      <c r="K89" s="343">
        <f t="shared" si="20"/>
        <v>0</v>
      </c>
      <c r="L89" s="341">
        <v>999983</v>
      </c>
      <c r="M89" s="342">
        <v>999983</v>
      </c>
      <c r="N89" s="342">
        <f t="shared" si="21"/>
        <v>0</v>
      </c>
      <c r="O89" s="342">
        <f t="shared" si="22"/>
        <v>0</v>
      </c>
      <c r="P89" s="343">
        <f t="shared" si="23"/>
        <v>0</v>
      </c>
      <c r="Q89" s="480"/>
    </row>
    <row r="90" spans="1:17" ht="15.75" customHeight="1">
      <c r="A90" s="276">
        <v>59</v>
      </c>
      <c r="B90" s="491" t="s">
        <v>84</v>
      </c>
      <c r="C90" s="336">
        <v>4902537</v>
      </c>
      <c r="D90" s="492" t="s">
        <v>12</v>
      </c>
      <c r="E90" s="327" t="s">
        <v>346</v>
      </c>
      <c r="F90" s="336">
        <v>100</v>
      </c>
      <c r="G90" s="341">
        <v>23973</v>
      </c>
      <c r="H90" s="342">
        <v>23973</v>
      </c>
      <c r="I90" s="277">
        <f t="shared" si="18"/>
        <v>0</v>
      </c>
      <c r="J90" s="277">
        <f t="shared" si="19"/>
        <v>0</v>
      </c>
      <c r="K90" s="277">
        <f t="shared" si="20"/>
        <v>0</v>
      </c>
      <c r="L90" s="341">
        <v>57892</v>
      </c>
      <c r="M90" s="342">
        <v>57892</v>
      </c>
      <c r="N90" s="342">
        <f t="shared" si="21"/>
        <v>0</v>
      </c>
      <c r="O90" s="342">
        <f t="shared" si="22"/>
        <v>0</v>
      </c>
      <c r="P90" s="342">
        <f t="shared" si="23"/>
        <v>0</v>
      </c>
      <c r="Q90" s="468" t="s">
        <v>463</v>
      </c>
    </row>
    <row r="91" spans="1:17" ht="15.75" customHeight="1">
      <c r="A91" s="276"/>
      <c r="B91" s="491"/>
      <c r="C91" s="336"/>
      <c r="D91" s="492"/>
      <c r="E91" s="327"/>
      <c r="F91" s="336"/>
      <c r="G91" s="341"/>
      <c r="H91" s="342"/>
      <c r="I91" s="277"/>
      <c r="J91" s="277"/>
      <c r="K91" s="277">
        <v>-0.00206</v>
      </c>
      <c r="L91" s="341"/>
      <c r="M91" s="342"/>
      <c r="N91" s="342"/>
      <c r="O91" s="342"/>
      <c r="P91" s="342">
        <v>-0.00051</v>
      </c>
      <c r="Q91" s="468" t="s">
        <v>462</v>
      </c>
    </row>
    <row r="92" spans="1:17" ht="15.75" customHeight="1">
      <c r="A92" s="276">
        <v>60</v>
      </c>
      <c r="B92" s="491" t="s">
        <v>72</v>
      </c>
      <c r="C92" s="336">
        <v>4902578</v>
      </c>
      <c r="D92" s="492" t="s">
        <v>12</v>
      </c>
      <c r="E92" s="327" t="s">
        <v>346</v>
      </c>
      <c r="F92" s="336">
        <v>100</v>
      </c>
      <c r="G92" s="341">
        <v>0</v>
      </c>
      <c r="H92" s="342">
        <v>0</v>
      </c>
      <c r="I92" s="342">
        <f t="shared" si="18"/>
        <v>0</v>
      </c>
      <c r="J92" s="342">
        <f t="shared" si="19"/>
        <v>0</v>
      </c>
      <c r="K92" s="343">
        <f t="shared" si="20"/>
        <v>0</v>
      </c>
      <c r="L92" s="341">
        <v>0</v>
      </c>
      <c r="M92" s="342">
        <v>0</v>
      </c>
      <c r="N92" s="342">
        <f t="shared" si="21"/>
        <v>0</v>
      </c>
      <c r="O92" s="342">
        <f t="shared" si="22"/>
        <v>0</v>
      </c>
      <c r="P92" s="343">
        <f t="shared" si="23"/>
        <v>0</v>
      </c>
      <c r="Q92" s="499"/>
    </row>
    <row r="93" spans="1:17" ht="15.75" customHeight="1">
      <c r="A93" s="277">
        <v>61</v>
      </c>
      <c r="B93" s="491" t="s">
        <v>73</v>
      </c>
      <c r="C93" s="336">
        <v>4902538</v>
      </c>
      <c r="D93" s="492" t="s">
        <v>12</v>
      </c>
      <c r="E93" s="327" t="s">
        <v>346</v>
      </c>
      <c r="F93" s="336">
        <v>100</v>
      </c>
      <c r="G93" s="341">
        <v>999762</v>
      </c>
      <c r="H93" s="342">
        <v>999762</v>
      </c>
      <c r="I93" s="342">
        <f t="shared" si="18"/>
        <v>0</v>
      </c>
      <c r="J93" s="342">
        <f t="shared" si="19"/>
        <v>0</v>
      </c>
      <c r="K93" s="343">
        <f t="shared" si="20"/>
        <v>0</v>
      </c>
      <c r="L93" s="341">
        <v>999987</v>
      </c>
      <c r="M93" s="342">
        <v>999987</v>
      </c>
      <c r="N93" s="342">
        <f t="shared" si="21"/>
        <v>0</v>
      </c>
      <c r="O93" s="342">
        <f t="shared" si="22"/>
        <v>0</v>
      </c>
      <c r="P93" s="343">
        <f t="shared" si="23"/>
        <v>0</v>
      </c>
      <c r="Q93" s="468"/>
    </row>
    <row r="94" spans="1:17" ht="15.75" customHeight="1">
      <c r="A94" s="276">
        <v>62</v>
      </c>
      <c r="B94" s="491" t="s">
        <v>59</v>
      </c>
      <c r="C94" s="336">
        <v>4902527</v>
      </c>
      <c r="D94" s="492" t="s">
        <v>12</v>
      </c>
      <c r="E94" s="327" t="s">
        <v>346</v>
      </c>
      <c r="F94" s="336">
        <v>100</v>
      </c>
      <c r="G94" s="341">
        <v>0</v>
      </c>
      <c r="H94" s="342">
        <v>0</v>
      </c>
      <c r="I94" s="342">
        <f t="shared" si="18"/>
        <v>0</v>
      </c>
      <c r="J94" s="342">
        <f t="shared" si="19"/>
        <v>0</v>
      </c>
      <c r="K94" s="343">
        <f t="shared" si="20"/>
        <v>0</v>
      </c>
      <c r="L94" s="341">
        <v>0</v>
      </c>
      <c r="M94" s="342">
        <v>0</v>
      </c>
      <c r="N94" s="342">
        <f t="shared" si="21"/>
        <v>0</v>
      </c>
      <c r="O94" s="342">
        <f t="shared" si="22"/>
        <v>0</v>
      </c>
      <c r="P94" s="343">
        <f t="shared" si="23"/>
        <v>0</v>
      </c>
      <c r="Q94" s="468"/>
    </row>
    <row r="95" spans="2:17" ht="15.75" customHeight="1">
      <c r="B95" s="303" t="s">
        <v>74</v>
      </c>
      <c r="C95" s="336"/>
      <c r="D95" s="351"/>
      <c r="E95" s="351"/>
      <c r="F95" s="336"/>
      <c r="G95" s="341"/>
      <c r="H95" s="342"/>
      <c r="I95" s="342"/>
      <c r="J95" s="342"/>
      <c r="K95" s="343"/>
      <c r="L95" s="341"/>
      <c r="M95" s="342"/>
      <c r="N95" s="342"/>
      <c r="O95" s="342"/>
      <c r="P95" s="343"/>
      <c r="Q95" s="468"/>
    </row>
    <row r="96" spans="1:17" ht="15.75" customHeight="1">
      <c r="A96" s="276">
        <v>63</v>
      </c>
      <c r="B96" s="491" t="s">
        <v>75</v>
      </c>
      <c r="C96" s="336">
        <v>4902540</v>
      </c>
      <c r="D96" s="492" t="s">
        <v>12</v>
      </c>
      <c r="E96" s="327" t="s">
        <v>346</v>
      </c>
      <c r="F96" s="336">
        <v>100</v>
      </c>
      <c r="G96" s="341">
        <v>1868</v>
      </c>
      <c r="H96" s="342">
        <v>1742</v>
      </c>
      <c r="I96" s="342">
        <f>G96-H96</f>
        <v>126</v>
      </c>
      <c r="J96" s="342">
        <f>$F96*I96</f>
        <v>12600</v>
      </c>
      <c r="K96" s="343">
        <f>J96/1000000</f>
        <v>0.0126</v>
      </c>
      <c r="L96" s="341">
        <v>8947</v>
      </c>
      <c r="M96" s="342">
        <v>8217</v>
      </c>
      <c r="N96" s="342">
        <f>L96-M96</f>
        <v>730</v>
      </c>
      <c r="O96" s="342">
        <f>$F96*N96</f>
        <v>73000</v>
      </c>
      <c r="P96" s="343">
        <f>O96/1000000</f>
        <v>0.073</v>
      </c>
      <c r="Q96" s="480"/>
    </row>
    <row r="97" spans="1:17" ht="15.75" customHeight="1">
      <c r="A97" s="470">
        <v>64</v>
      </c>
      <c r="B97" s="491" t="s">
        <v>76</v>
      </c>
      <c r="C97" s="336">
        <v>4902520</v>
      </c>
      <c r="D97" s="492" t="s">
        <v>12</v>
      </c>
      <c r="E97" s="327" t="s">
        <v>346</v>
      </c>
      <c r="F97" s="336">
        <v>100</v>
      </c>
      <c r="G97" s="341">
        <v>725</v>
      </c>
      <c r="H97" s="342">
        <v>168</v>
      </c>
      <c r="I97" s="342">
        <f>G97-H97</f>
        <v>557</v>
      </c>
      <c r="J97" s="342">
        <f>$F97*I97</f>
        <v>55700</v>
      </c>
      <c r="K97" s="343">
        <f>J97/1000000</f>
        <v>0.0557</v>
      </c>
      <c r="L97" s="341">
        <v>143</v>
      </c>
      <c r="M97" s="342">
        <v>35</v>
      </c>
      <c r="N97" s="342">
        <f>L97-M97</f>
        <v>108</v>
      </c>
      <c r="O97" s="342">
        <f>$F97*N97</f>
        <v>10800</v>
      </c>
      <c r="P97" s="343">
        <f>O97/1000000</f>
        <v>0.0108</v>
      </c>
      <c r="Q97" s="468"/>
    </row>
    <row r="98" spans="1:17" ht="15.75" customHeight="1">
      <c r="A98" s="276">
        <v>65</v>
      </c>
      <c r="B98" s="491" t="s">
        <v>77</v>
      </c>
      <c r="C98" s="336">
        <v>4902536</v>
      </c>
      <c r="D98" s="492" t="s">
        <v>12</v>
      </c>
      <c r="E98" s="327" t="s">
        <v>346</v>
      </c>
      <c r="F98" s="336">
        <v>100</v>
      </c>
      <c r="G98" s="341">
        <v>14410</v>
      </c>
      <c r="H98" s="342">
        <v>13707</v>
      </c>
      <c r="I98" s="342">
        <f>G98-H98</f>
        <v>703</v>
      </c>
      <c r="J98" s="342">
        <f>$F98*I98</f>
        <v>70300</v>
      </c>
      <c r="K98" s="343">
        <f>J98/1000000</f>
        <v>0.0703</v>
      </c>
      <c r="L98" s="341">
        <v>5337</v>
      </c>
      <c r="M98" s="342">
        <v>5146</v>
      </c>
      <c r="N98" s="342">
        <f>L98-M98</f>
        <v>191</v>
      </c>
      <c r="O98" s="342">
        <f>$F98*N98</f>
        <v>19100</v>
      </c>
      <c r="P98" s="343">
        <f>O98/1000000</f>
        <v>0.0191</v>
      </c>
      <c r="Q98" s="480"/>
    </row>
    <row r="99" spans="1:17" ht="15.75" customHeight="1">
      <c r="A99" s="470"/>
      <c r="B99" s="303" t="s">
        <v>32</v>
      </c>
      <c r="C99" s="336"/>
      <c r="D99" s="351"/>
      <c r="E99" s="351"/>
      <c r="F99" s="336"/>
      <c r="G99" s="341"/>
      <c r="H99" s="342"/>
      <c r="I99" s="342"/>
      <c r="J99" s="342"/>
      <c r="K99" s="343"/>
      <c r="L99" s="341"/>
      <c r="M99" s="342"/>
      <c r="N99" s="342"/>
      <c r="O99" s="342"/>
      <c r="P99" s="343"/>
      <c r="Q99" s="468"/>
    </row>
    <row r="100" spans="1:17" ht="15.75" customHeight="1">
      <c r="A100" s="470">
        <v>66</v>
      </c>
      <c r="B100" s="491" t="s">
        <v>69</v>
      </c>
      <c r="C100" s="336">
        <v>4864797</v>
      </c>
      <c r="D100" s="492" t="s">
        <v>12</v>
      </c>
      <c r="E100" s="327" t="s">
        <v>346</v>
      </c>
      <c r="F100" s="336">
        <v>100</v>
      </c>
      <c r="G100" s="341">
        <v>4753</v>
      </c>
      <c r="H100" s="342">
        <v>4238</v>
      </c>
      <c r="I100" s="342">
        <f>G100-H100</f>
        <v>515</v>
      </c>
      <c r="J100" s="342">
        <f>$F100*I100</f>
        <v>51500</v>
      </c>
      <c r="K100" s="343">
        <f>J100/1000000</f>
        <v>0.0515</v>
      </c>
      <c r="L100" s="341">
        <v>1781</v>
      </c>
      <c r="M100" s="342">
        <v>1732</v>
      </c>
      <c r="N100" s="342">
        <f>L100-M100</f>
        <v>49</v>
      </c>
      <c r="O100" s="342">
        <f>$F100*N100</f>
        <v>4900</v>
      </c>
      <c r="P100" s="343">
        <f>O100/1000000</f>
        <v>0.0049</v>
      </c>
      <c r="Q100" s="468"/>
    </row>
    <row r="101" spans="1:17" ht="15.75" customHeight="1">
      <c r="A101" s="471">
        <v>67</v>
      </c>
      <c r="B101" s="491" t="s">
        <v>242</v>
      </c>
      <c r="C101" s="336">
        <v>4865086</v>
      </c>
      <c r="D101" s="492" t="s">
        <v>12</v>
      </c>
      <c r="E101" s="327" t="s">
        <v>346</v>
      </c>
      <c r="F101" s="336">
        <v>100</v>
      </c>
      <c r="G101" s="341">
        <v>25238</v>
      </c>
      <c r="H101" s="342">
        <v>25126</v>
      </c>
      <c r="I101" s="342">
        <f>G101-H101</f>
        <v>112</v>
      </c>
      <c r="J101" s="342">
        <f>$F101*I101</f>
        <v>11200</v>
      </c>
      <c r="K101" s="343">
        <f>J101/1000000</f>
        <v>0.0112</v>
      </c>
      <c r="L101" s="341">
        <v>51316</v>
      </c>
      <c r="M101" s="342">
        <v>51314</v>
      </c>
      <c r="N101" s="342">
        <f>L101-M101</f>
        <v>2</v>
      </c>
      <c r="O101" s="342">
        <f>$F101*N101</f>
        <v>200</v>
      </c>
      <c r="P101" s="343">
        <f>O101/1000000</f>
        <v>0.0002</v>
      </c>
      <c r="Q101" s="468"/>
    </row>
    <row r="102" spans="1:17" ht="15.75" customHeight="1">
      <c r="A102" s="471">
        <v>68</v>
      </c>
      <c r="B102" s="491" t="s">
        <v>82</v>
      </c>
      <c r="C102" s="336">
        <v>4902528</v>
      </c>
      <c r="D102" s="492" t="s">
        <v>12</v>
      </c>
      <c r="E102" s="327" t="s">
        <v>346</v>
      </c>
      <c r="F102" s="336">
        <v>-300</v>
      </c>
      <c r="G102" s="341">
        <v>15</v>
      </c>
      <c r="H102" s="342">
        <v>15</v>
      </c>
      <c r="I102" s="342">
        <f>G102-H102</f>
        <v>0</v>
      </c>
      <c r="J102" s="342">
        <f>$F102*I102</f>
        <v>0</v>
      </c>
      <c r="K102" s="343">
        <f>J102/1000000</f>
        <v>0</v>
      </c>
      <c r="L102" s="341">
        <v>456</v>
      </c>
      <c r="M102" s="342">
        <v>456</v>
      </c>
      <c r="N102" s="342">
        <f>L102-M102</f>
        <v>0</v>
      </c>
      <c r="O102" s="342">
        <f>$F102*N102</f>
        <v>0</v>
      </c>
      <c r="P102" s="343">
        <f>O102/1000000</f>
        <v>0</v>
      </c>
      <c r="Q102" s="480"/>
    </row>
    <row r="103" spans="2:17" ht="15.75" customHeight="1">
      <c r="B103" s="346" t="s">
        <v>78</v>
      </c>
      <c r="C103" s="335"/>
      <c r="D103" s="348"/>
      <c r="E103" s="348"/>
      <c r="F103" s="335"/>
      <c r="G103" s="341"/>
      <c r="H103" s="342"/>
      <c r="I103" s="342"/>
      <c r="J103" s="342"/>
      <c r="K103" s="343"/>
      <c r="L103" s="341"/>
      <c r="M103" s="342"/>
      <c r="N103" s="342"/>
      <c r="O103" s="342"/>
      <c r="P103" s="343"/>
      <c r="Q103" s="468"/>
    </row>
    <row r="104" spans="1:17" ht="16.5">
      <c r="A104" s="471">
        <v>69</v>
      </c>
      <c r="B104" s="517" t="s">
        <v>79</v>
      </c>
      <c r="C104" s="335">
        <v>4902577</v>
      </c>
      <c r="D104" s="348" t="s">
        <v>12</v>
      </c>
      <c r="E104" s="327" t="s">
        <v>346</v>
      </c>
      <c r="F104" s="335">
        <v>-400</v>
      </c>
      <c r="G104" s="341">
        <v>995611</v>
      </c>
      <c r="H104" s="342">
        <v>995611</v>
      </c>
      <c r="I104" s="342">
        <f>G104-H104</f>
        <v>0</v>
      </c>
      <c r="J104" s="342">
        <f>$F104*I104</f>
        <v>0</v>
      </c>
      <c r="K104" s="343">
        <f>J104/1000000</f>
        <v>0</v>
      </c>
      <c r="L104" s="341">
        <v>81</v>
      </c>
      <c r="M104" s="342">
        <v>81</v>
      </c>
      <c r="N104" s="342">
        <f>L104-M104</f>
        <v>0</v>
      </c>
      <c r="O104" s="342">
        <f>$F104*N104</f>
        <v>0</v>
      </c>
      <c r="P104" s="343">
        <f>O104/1000000</f>
        <v>0</v>
      </c>
      <c r="Q104" s="518"/>
    </row>
    <row r="105" spans="1:17" ht="16.5">
      <c r="A105" s="471">
        <v>70</v>
      </c>
      <c r="B105" s="517" t="s">
        <v>80</v>
      </c>
      <c r="C105" s="335">
        <v>4902525</v>
      </c>
      <c r="D105" s="348" t="s">
        <v>12</v>
      </c>
      <c r="E105" s="327" t="s">
        <v>346</v>
      </c>
      <c r="F105" s="335">
        <v>400</v>
      </c>
      <c r="G105" s="341">
        <v>999888</v>
      </c>
      <c r="H105" s="342">
        <v>999888</v>
      </c>
      <c r="I105" s="342">
        <f>G105-H105</f>
        <v>0</v>
      </c>
      <c r="J105" s="342">
        <f>$F105*I105</f>
        <v>0</v>
      </c>
      <c r="K105" s="343">
        <f>J105/1000000</f>
        <v>0</v>
      </c>
      <c r="L105" s="341">
        <v>999972</v>
      </c>
      <c r="M105" s="342">
        <v>999975</v>
      </c>
      <c r="N105" s="342">
        <f>L105-M105</f>
        <v>-3</v>
      </c>
      <c r="O105" s="342">
        <f>$F105*N105</f>
        <v>-1200</v>
      </c>
      <c r="P105" s="343">
        <f>O105/1000000</f>
        <v>-0.0012</v>
      </c>
      <c r="Q105" s="480"/>
    </row>
    <row r="106" spans="2:17" ht="16.5">
      <c r="B106" s="303" t="s">
        <v>385</v>
      </c>
      <c r="C106" s="335"/>
      <c r="D106" s="348"/>
      <c r="E106" s="327"/>
      <c r="F106" s="335"/>
      <c r="G106" s="341"/>
      <c r="H106" s="342"/>
      <c r="I106" s="342"/>
      <c r="J106" s="342"/>
      <c r="K106" s="343"/>
      <c r="L106" s="341"/>
      <c r="M106" s="342"/>
      <c r="N106" s="342"/>
      <c r="O106" s="342"/>
      <c r="P106" s="343"/>
      <c r="Q106" s="468"/>
    </row>
    <row r="107" spans="1:16" ht="18">
      <c r="A107" s="471">
        <v>71</v>
      </c>
      <c r="B107" s="491" t="s">
        <v>391</v>
      </c>
      <c r="C107" s="312">
        <v>4864983</v>
      </c>
      <c r="D107" s="127" t="s">
        <v>12</v>
      </c>
      <c r="E107" s="96" t="s">
        <v>346</v>
      </c>
      <c r="F107" s="416">
        <v>-1000</v>
      </c>
      <c r="G107" s="341">
        <v>358</v>
      </c>
      <c r="H107" s="342">
        <v>71</v>
      </c>
      <c r="I107" s="322">
        <f>G107-H107</f>
        <v>287</v>
      </c>
      <c r="J107" s="322">
        <f>$F107*I107</f>
        <v>-287000</v>
      </c>
      <c r="K107" s="322">
        <f>J107/1000000</f>
        <v>-0.287</v>
      </c>
      <c r="L107" s="341">
        <v>999998</v>
      </c>
      <c r="M107" s="342">
        <v>999998</v>
      </c>
      <c r="N107" s="322">
        <f>L107-M107</f>
        <v>0</v>
      </c>
      <c r="O107" s="322">
        <f>$F107*N107</f>
        <v>0</v>
      </c>
      <c r="P107" s="322">
        <f>O107/1000000</f>
        <v>0</v>
      </c>
    </row>
    <row r="108" spans="1:17" ht="18">
      <c r="A108" s="471">
        <v>72</v>
      </c>
      <c r="B108" s="491" t="s">
        <v>401</v>
      </c>
      <c r="C108" s="312">
        <v>4864950</v>
      </c>
      <c r="D108" s="127" t="s">
        <v>12</v>
      </c>
      <c r="E108" s="96" t="s">
        <v>346</v>
      </c>
      <c r="F108" s="416">
        <v>2000</v>
      </c>
      <c r="G108" s="341">
        <v>976</v>
      </c>
      <c r="H108" s="342">
        <v>1095</v>
      </c>
      <c r="I108" s="322">
        <f>G108-H108</f>
        <v>-119</v>
      </c>
      <c r="J108" s="322">
        <f>$F108*I108</f>
        <v>-238000</v>
      </c>
      <c r="K108" s="322">
        <f>J108/1000000</f>
        <v>-0.238</v>
      </c>
      <c r="L108" s="341">
        <v>1096</v>
      </c>
      <c r="M108" s="342">
        <v>1096</v>
      </c>
      <c r="N108" s="322">
        <f>L108-M108</f>
        <v>0</v>
      </c>
      <c r="O108" s="322">
        <f>$F108*N108</f>
        <v>0</v>
      </c>
      <c r="P108" s="322">
        <f>O108/1000000</f>
        <v>0</v>
      </c>
      <c r="Q108" s="468"/>
    </row>
    <row r="109" spans="2:17" ht="18">
      <c r="B109" s="303" t="s">
        <v>415</v>
      </c>
      <c r="C109" s="312"/>
      <c r="D109" s="127"/>
      <c r="E109" s="96"/>
      <c r="F109" s="335"/>
      <c r="G109" s="341"/>
      <c r="H109" s="342"/>
      <c r="I109" s="322"/>
      <c r="J109" s="322"/>
      <c r="K109" s="322"/>
      <c r="L109" s="341"/>
      <c r="M109" s="342"/>
      <c r="N109" s="322"/>
      <c r="O109" s="322"/>
      <c r="P109" s="322"/>
      <c r="Q109" s="341"/>
    </row>
    <row r="110" spans="1:17" ht="18">
      <c r="A110" s="471">
        <v>73</v>
      </c>
      <c r="B110" s="491" t="s">
        <v>416</v>
      </c>
      <c r="C110" s="312">
        <v>5269776</v>
      </c>
      <c r="D110" s="127" t="s">
        <v>12</v>
      </c>
      <c r="E110" s="96" t="s">
        <v>346</v>
      </c>
      <c r="F110" s="416">
        <v>1000</v>
      </c>
      <c r="G110" s="341">
        <v>0</v>
      </c>
      <c r="H110" s="342">
        <v>0</v>
      </c>
      <c r="I110" s="342">
        <f>G110-H110</f>
        <v>0</v>
      </c>
      <c r="J110" s="342">
        <f>$F110*I110</f>
        <v>0</v>
      </c>
      <c r="K110" s="343">
        <f>J110/1000000</f>
        <v>0</v>
      </c>
      <c r="L110" s="341">
        <v>0</v>
      </c>
      <c r="M110" s="342">
        <v>0</v>
      </c>
      <c r="N110" s="342">
        <f>L110-M110</f>
        <v>0</v>
      </c>
      <c r="O110" s="342">
        <f>$F110*N110</f>
        <v>0</v>
      </c>
      <c r="P110" s="343">
        <f>O110/1000000</f>
        <v>0</v>
      </c>
      <c r="Q110" s="341"/>
    </row>
    <row r="111" spans="1:17" ht="13.5" thickBot="1">
      <c r="A111" s="46">
        <v>74</v>
      </c>
      <c r="B111" s="140" t="s">
        <v>417</v>
      </c>
      <c r="C111" s="47">
        <v>4864901</v>
      </c>
      <c r="D111" s="90" t="s">
        <v>12</v>
      </c>
      <c r="E111" s="141" t="s">
        <v>346</v>
      </c>
      <c r="F111" s="90">
        <v>250</v>
      </c>
      <c r="G111" s="104">
        <v>999482</v>
      </c>
      <c r="H111" s="105">
        <v>999864</v>
      </c>
      <c r="I111" s="105">
        <f>G111-H111</f>
        <v>-382</v>
      </c>
      <c r="J111" s="105">
        <f>$F111*I111</f>
        <v>-95500</v>
      </c>
      <c r="K111" s="109">
        <f>J111/1000000</f>
        <v>-0.0955</v>
      </c>
      <c r="L111" s="104">
        <v>128</v>
      </c>
      <c r="M111" s="105">
        <v>132</v>
      </c>
      <c r="N111" s="105">
        <f>L111-M111</f>
        <v>-4</v>
      </c>
      <c r="O111" s="105">
        <f>$F111*N111</f>
        <v>-1000</v>
      </c>
      <c r="P111" s="109">
        <f>O111/1000000</f>
        <v>-0.001</v>
      </c>
      <c r="Q111" s="583"/>
    </row>
    <row r="112" spans="1:17" ht="18.75" thickTop="1">
      <c r="A112" s="365"/>
      <c r="B112" s="752"/>
      <c r="K112" s="572">
        <v>-0.00125</v>
      </c>
      <c r="P112" s="464">
        <v>0.03275</v>
      </c>
      <c r="Q112" s="464" t="s">
        <v>459</v>
      </c>
    </row>
    <row r="113" spans="2:16" ht="12.75">
      <c r="B113" s="16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</row>
    <row r="114" spans="2:16" ht="18">
      <c r="B114" s="156" t="s">
        <v>241</v>
      </c>
      <c r="G114" s="572"/>
      <c r="H114" s="572"/>
      <c r="I114" s="572"/>
      <c r="J114" s="572"/>
      <c r="K114" s="433">
        <f>SUM(K7:K112)</f>
        <v>-4.689096206666667</v>
      </c>
      <c r="L114" s="572"/>
      <c r="M114" s="572"/>
      <c r="N114" s="572"/>
      <c r="O114" s="572"/>
      <c r="P114" s="573">
        <f>SUM(P7:P112)</f>
        <v>1.5744471966666662</v>
      </c>
    </row>
    <row r="115" spans="2:16" ht="12.75">
      <c r="B115" s="16"/>
      <c r="G115" s="572"/>
      <c r="H115" s="572"/>
      <c r="I115" s="572"/>
      <c r="J115" s="572"/>
      <c r="K115" s="572"/>
      <c r="L115" s="572"/>
      <c r="M115" s="572"/>
      <c r="N115" s="572"/>
      <c r="O115" s="572"/>
      <c r="P115" s="572"/>
    </row>
    <row r="116" spans="2:16" ht="12.75">
      <c r="B116" s="16"/>
      <c r="G116" s="572"/>
      <c r="H116" s="572"/>
      <c r="I116" s="572"/>
      <c r="J116" s="572"/>
      <c r="K116" s="572"/>
      <c r="L116" s="572"/>
      <c r="M116" s="572"/>
      <c r="N116" s="572"/>
      <c r="O116" s="572"/>
      <c r="P116" s="572"/>
    </row>
    <row r="117" spans="2:16" ht="12.75">
      <c r="B117" s="16"/>
      <c r="G117" s="572"/>
      <c r="H117" s="572"/>
      <c r="I117" s="572"/>
      <c r="J117" s="572"/>
      <c r="K117" s="572"/>
      <c r="L117" s="572"/>
      <c r="M117" s="572"/>
      <c r="N117" s="572"/>
      <c r="O117" s="572"/>
      <c r="P117" s="572"/>
    </row>
    <row r="118" spans="2:16" ht="12.75">
      <c r="B118" s="16"/>
      <c r="G118" s="572"/>
      <c r="H118" s="572"/>
      <c r="I118" s="572"/>
      <c r="J118" s="572"/>
      <c r="K118" s="572"/>
      <c r="L118" s="572"/>
      <c r="M118" s="572"/>
      <c r="N118" s="572"/>
      <c r="O118" s="572"/>
      <c r="P118" s="572"/>
    </row>
    <row r="119" spans="2:16" ht="12.75">
      <c r="B119" s="16"/>
      <c r="G119" s="572"/>
      <c r="H119" s="572"/>
      <c r="I119" s="572"/>
      <c r="J119" s="572"/>
      <c r="K119" s="572"/>
      <c r="L119" s="572"/>
      <c r="M119" s="572"/>
      <c r="N119" s="572"/>
      <c r="O119" s="572"/>
      <c r="P119" s="572"/>
    </row>
    <row r="120" spans="1:16" ht="15.75">
      <c r="A120" s="15"/>
      <c r="G120" s="572"/>
      <c r="H120" s="572"/>
      <c r="I120" s="572"/>
      <c r="J120" s="572"/>
      <c r="K120" s="572"/>
      <c r="L120" s="572"/>
      <c r="M120" s="572"/>
      <c r="N120" s="572"/>
      <c r="O120" s="572"/>
      <c r="P120" s="572"/>
    </row>
    <row r="121" spans="1:17" ht="24" thickBot="1">
      <c r="A121" s="187" t="s">
        <v>240</v>
      </c>
      <c r="G121" s="505"/>
      <c r="H121" s="505"/>
      <c r="I121" s="82" t="s">
        <v>397</v>
      </c>
      <c r="J121" s="505"/>
      <c r="K121" s="505"/>
      <c r="L121" s="505"/>
      <c r="M121" s="505"/>
      <c r="N121" s="82" t="s">
        <v>398</v>
      </c>
      <c r="O121" s="505"/>
      <c r="P121" s="505"/>
      <c r="Q121" s="574" t="str">
        <f>Q1</f>
        <v>SEPTEMBER -2017</v>
      </c>
    </row>
    <row r="122" spans="1:17" ht="39.75" thickBot="1" thickTop="1">
      <c r="A122" s="563" t="s">
        <v>8</v>
      </c>
      <c r="B122" s="534" t="s">
        <v>9</v>
      </c>
      <c r="C122" s="535" t="s">
        <v>1</v>
      </c>
      <c r="D122" s="535" t="s">
        <v>2</v>
      </c>
      <c r="E122" s="535" t="s">
        <v>3</v>
      </c>
      <c r="F122" s="535" t="s">
        <v>10</v>
      </c>
      <c r="G122" s="533" t="str">
        <f>G5</f>
        <v>FINAL READING 01/10/2017</v>
      </c>
      <c r="H122" s="535" t="str">
        <f>H5</f>
        <v>INTIAL READING 01/09/2017</v>
      </c>
      <c r="I122" s="535" t="s">
        <v>4</v>
      </c>
      <c r="J122" s="535" t="s">
        <v>5</v>
      </c>
      <c r="K122" s="564" t="s">
        <v>6</v>
      </c>
      <c r="L122" s="533" t="str">
        <f>G5</f>
        <v>FINAL READING 01/10/2017</v>
      </c>
      <c r="M122" s="535" t="str">
        <f>H5</f>
        <v>INTIAL READING 01/09/2017</v>
      </c>
      <c r="N122" s="535" t="s">
        <v>4</v>
      </c>
      <c r="O122" s="535" t="s">
        <v>5</v>
      </c>
      <c r="P122" s="564" t="s">
        <v>6</v>
      </c>
      <c r="Q122" s="564" t="s">
        <v>309</v>
      </c>
    </row>
    <row r="123" spans="1:16" ht="8.25" customHeight="1" thickBot="1" thickTop="1">
      <c r="A123" s="13"/>
      <c r="B123" s="11"/>
      <c r="C123" s="10"/>
      <c r="D123" s="10"/>
      <c r="E123" s="10"/>
      <c r="F123" s="10"/>
      <c r="G123" s="572"/>
      <c r="H123" s="572"/>
      <c r="I123" s="572"/>
      <c r="J123" s="572"/>
      <c r="K123" s="572"/>
      <c r="L123" s="572"/>
      <c r="M123" s="572"/>
      <c r="N123" s="572"/>
      <c r="O123" s="572"/>
      <c r="P123" s="572"/>
    </row>
    <row r="124" spans="1:17" ht="15.75" customHeight="1" thickTop="1">
      <c r="A124" s="337"/>
      <c r="B124" s="338" t="s">
        <v>27</v>
      </c>
      <c r="C124" s="325"/>
      <c r="D124" s="319"/>
      <c r="E124" s="319"/>
      <c r="F124" s="319"/>
      <c r="G124" s="575"/>
      <c r="H124" s="576"/>
      <c r="I124" s="576"/>
      <c r="J124" s="576"/>
      <c r="K124" s="577"/>
      <c r="L124" s="575"/>
      <c r="M124" s="576"/>
      <c r="N124" s="576"/>
      <c r="O124" s="576"/>
      <c r="P124" s="577"/>
      <c r="Q124" s="571"/>
    </row>
    <row r="125" spans="1:17" ht="15.75" customHeight="1">
      <c r="A125" s="324">
        <v>1</v>
      </c>
      <c r="B125" s="345" t="s">
        <v>81</v>
      </c>
      <c r="C125" s="335">
        <v>5295192</v>
      </c>
      <c r="D125" s="327" t="s">
        <v>12</v>
      </c>
      <c r="E125" s="327" t="s">
        <v>346</v>
      </c>
      <c r="F125" s="335">
        <v>-100</v>
      </c>
      <c r="G125" s="341">
        <v>9239</v>
      </c>
      <c r="H125" s="342">
        <v>9038</v>
      </c>
      <c r="I125" s="342">
        <f>G125-H125</f>
        <v>201</v>
      </c>
      <c r="J125" s="342">
        <f>$F125*I125</f>
        <v>-20100</v>
      </c>
      <c r="K125" s="343">
        <f>J125/1000000</f>
        <v>-0.0201</v>
      </c>
      <c r="L125" s="341">
        <v>40727</v>
      </c>
      <c r="M125" s="342">
        <v>37983</v>
      </c>
      <c r="N125" s="342">
        <f>L125-M125</f>
        <v>2744</v>
      </c>
      <c r="O125" s="342">
        <f>$F125*N125</f>
        <v>-274400</v>
      </c>
      <c r="P125" s="343">
        <f>O125/1000000</f>
        <v>-0.2744</v>
      </c>
      <c r="Q125" s="468"/>
    </row>
    <row r="126" spans="1:17" ht="16.5">
      <c r="A126" s="324"/>
      <c r="B126" s="346" t="s">
        <v>39</v>
      </c>
      <c r="C126" s="335"/>
      <c r="D126" s="349"/>
      <c r="E126" s="349"/>
      <c r="F126" s="335"/>
      <c r="G126" s="341"/>
      <c r="H126" s="342"/>
      <c r="I126" s="342"/>
      <c r="J126" s="342"/>
      <c r="K126" s="343"/>
      <c r="L126" s="341"/>
      <c r="M126" s="342"/>
      <c r="N126" s="342"/>
      <c r="O126" s="342"/>
      <c r="P126" s="343"/>
      <c r="Q126" s="468"/>
    </row>
    <row r="127" spans="1:17" ht="16.5">
      <c r="A127" s="324">
        <v>2</v>
      </c>
      <c r="B127" s="345" t="s">
        <v>40</v>
      </c>
      <c r="C127" s="335">
        <v>5128435</v>
      </c>
      <c r="D127" s="348" t="s">
        <v>12</v>
      </c>
      <c r="E127" s="327" t="s">
        <v>346</v>
      </c>
      <c r="F127" s="335">
        <v>-1250</v>
      </c>
      <c r="G127" s="341">
        <v>5</v>
      </c>
      <c r="H127" s="342">
        <v>8</v>
      </c>
      <c r="I127" s="342">
        <f>G127-H127</f>
        <v>-3</v>
      </c>
      <c r="J127" s="342">
        <f>$F127*I127</f>
        <v>3750</v>
      </c>
      <c r="K127" s="343">
        <f>J127/1000000</f>
        <v>0.00375</v>
      </c>
      <c r="L127" s="341">
        <v>1516</v>
      </c>
      <c r="M127" s="342">
        <v>1384</v>
      </c>
      <c r="N127" s="342">
        <f>L127-M127</f>
        <v>132</v>
      </c>
      <c r="O127" s="342">
        <f>$F127*N127</f>
        <v>-165000</v>
      </c>
      <c r="P127" s="343">
        <f>O127/1000000</f>
        <v>-0.165</v>
      </c>
      <c r="Q127" s="468"/>
    </row>
    <row r="128" spans="1:17" ht="15.75" customHeight="1">
      <c r="A128" s="324"/>
      <c r="B128" s="346" t="s">
        <v>18</v>
      </c>
      <c r="C128" s="335"/>
      <c r="D128" s="348"/>
      <c r="E128" s="327"/>
      <c r="F128" s="335"/>
      <c r="G128" s="341"/>
      <c r="H128" s="342"/>
      <c r="I128" s="342"/>
      <c r="J128" s="342"/>
      <c r="K128" s="343"/>
      <c r="L128" s="341"/>
      <c r="M128" s="342"/>
      <c r="N128" s="342"/>
      <c r="O128" s="342"/>
      <c r="P128" s="343"/>
      <c r="Q128" s="468"/>
    </row>
    <row r="129" spans="1:17" ht="16.5">
      <c r="A129" s="324">
        <v>3</v>
      </c>
      <c r="B129" s="345" t="s">
        <v>19</v>
      </c>
      <c r="C129" s="335">
        <v>4864875</v>
      </c>
      <c r="D129" s="348" t="s">
        <v>12</v>
      </c>
      <c r="E129" s="327" t="s">
        <v>346</v>
      </c>
      <c r="F129" s="335">
        <v>-1000</v>
      </c>
      <c r="G129" s="341">
        <v>999975</v>
      </c>
      <c r="H129" s="342">
        <v>999921</v>
      </c>
      <c r="I129" s="277">
        <f>G129-H129</f>
        <v>54</v>
      </c>
      <c r="J129" s="277">
        <f>$F129*I129</f>
        <v>-54000</v>
      </c>
      <c r="K129" s="277">
        <f>J129/1000000</f>
        <v>-0.054</v>
      </c>
      <c r="L129" s="341">
        <v>390</v>
      </c>
      <c r="M129" s="342">
        <v>364</v>
      </c>
      <c r="N129" s="277">
        <f>L129-M129</f>
        <v>26</v>
      </c>
      <c r="O129" s="277">
        <f>$F129*N129</f>
        <v>-26000</v>
      </c>
      <c r="P129" s="277">
        <f>O129/1000000</f>
        <v>-0.026</v>
      </c>
      <c r="Q129" s="762"/>
    </row>
    <row r="130" spans="1:17" ht="16.5">
      <c r="A130" s="324">
        <v>4</v>
      </c>
      <c r="B130" s="345" t="s">
        <v>20</v>
      </c>
      <c r="C130" s="335">
        <v>4864815</v>
      </c>
      <c r="D130" s="348" t="s">
        <v>12</v>
      </c>
      <c r="E130" s="327" t="s">
        <v>346</v>
      </c>
      <c r="F130" s="335">
        <v>-200</v>
      </c>
      <c r="G130" s="341">
        <v>533</v>
      </c>
      <c r="H130" s="342">
        <v>285</v>
      </c>
      <c r="I130" s="277">
        <f>G130-H130</f>
        <v>248</v>
      </c>
      <c r="J130" s="277">
        <f>$F130*I130</f>
        <v>-49600</v>
      </c>
      <c r="K130" s="277">
        <f>J130/1000000</f>
        <v>-0.0496</v>
      </c>
      <c r="L130" s="341">
        <v>2707</v>
      </c>
      <c r="M130" s="342">
        <v>2701</v>
      </c>
      <c r="N130" s="277">
        <f>L130-M130</f>
        <v>6</v>
      </c>
      <c r="O130" s="277">
        <f>$F130*N130</f>
        <v>-1200</v>
      </c>
      <c r="P130" s="277">
        <f>O130/1000000</f>
        <v>-0.0012</v>
      </c>
      <c r="Q130" s="468" t="s">
        <v>464</v>
      </c>
    </row>
    <row r="131" spans="1:17" ht="16.5">
      <c r="A131" s="324"/>
      <c r="B131" s="345"/>
      <c r="C131" s="335">
        <v>4864914</v>
      </c>
      <c r="D131" s="348" t="s">
        <v>12</v>
      </c>
      <c r="E131" s="327" t="s">
        <v>346</v>
      </c>
      <c r="F131" s="335">
        <v>-400</v>
      </c>
      <c r="G131" s="341">
        <v>152</v>
      </c>
      <c r="H131" s="342">
        <v>0</v>
      </c>
      <c r="I131" s="277">
        <f>G131-H131</f>
        <v>152</v>
      </c>
      <c r="J131" s="277">
        <f>$F131*I131</f>
        <v>-60800</v>
      </c>
      <c r="K131" s="277">
        <f>J131/1000000</f>
        <v>-0.0608</v>
      </c>
      <c r="L131" s="341">
        <v>9</v>
      </c>
      <c r="M131" s="342">
        <v>0</v>
      </c>
      <c r="N131" s="277">
        <f>L131-M131</f>
        <v>9</v>
      </c>
      <c r="O131" s="277">
        <f>$F131*N131</f>
        <v>-3600</v>
      </c>
      <c r="P131" s="277">
        <f>O131/1000000</f>
        <v>-0.0036</v>
      </c>
      <c r="Q131" s="468" t="s">
        <v>454</v>
      </c>
    </row>
    <row r="132" spans="1:17" ht="16.5">
      <c r="A132" s="578"/>
      <c r="B132" s="579" t="s">
        <v>47</v>
      </c>
      <c r="C132" s="323"/>
      <c r="D132" s="327"/>
      <c r="E132" s="327"/>
      <c r="F132" s="580"/>
      <c r="G132" s="581"/>
      <c r="H132" s="582"/>
      <c r="I132" s="342"/>
      <c r="J132" s="342"/>
      <c r="K132" s="343"/>
      <c r="L132" s="581"/>
      <c r="M132" s="582"/>
      <c r="N132" s="342"/>
      <c r="O132" s="342"/>
      <c r="P132" s="343"/>
      <c r="Q132" s="468"/>
    </row>
    <row r="133" spans="1:17" ht="16.5">
      <c r="A133" s="324">
        <v>5</v>
      </c>
      <c r="B133" s="509" t="s">
        <v>48</v>
      </c>
      <c r="C133" s="335">
        <v>5295128</v>
      </c>
      <c r="D133" s="349" t="s">
        <v>12</v>
      </c>
      <c r="E133" s="327" t="s">
        <v>346</v>
      </c>
      <c r="F133" s="335">
        <v>-50</v>
      </c>
      <c r="G133" s="341">
        <v>969044</v>
      </c>
      <c r="H133" s="342">
        <v>969366</v>
      </c>
      <c r="I133" s="342">
        <f>G133-H133</f>
        <v>-322</v>
      </c>
      <c r="J133" s="342">
        <f>$F133*I133</f>
        <v>16100</v>
      </c>
      <c r="K133" s="343">
        <f>J133/1000000</f>
        <v>0.0161</v>
      </c>
      <c r="L133" s="341">
        <v>1519</v>
      </c>
      <c r="M133" s="342">
        <v>1560</v>
      </c>
      <c r="N133" s="342">
        <f>L133-M133</f>
        <v>-41</v>
      </c>
      <c r="O133" s="342">
        <f>$F133*N133</f>
        <v>2050</v>
      </c>
      <c r="P133" s="343">
        <f>O133/1000000</f>
        <v>0.00205</v>
      </c>
      <c r="Q133" s="501" t="s">
        <v>446</v>
      </c>
    </row>
    <row r="134" spans="1:17" ht="16.5">
      <c r="A134" s="324"/>
      <c r="B134" s="347" t="s">
        <v>49</v>
      </c>
      <c r="C134" s="335"/>
      <c r="D134" s="348"/>
      <c r="E134" s="327"/>
      <c r="F134" s="335"/>
      <c r="G134" s="341"/>
      <c r="H134" s="342"/>
      <c r="I134" s="342"/>
      <c r="J134" s="342"/>
      <c r="K134" s="343"/>
      <c r="L134" s="341"/>
      <c r="M134" s="342"/>
      <c r="N134" s="342"/>
      <c r="O134" s="342"/>
      <c r="P134" s="343"/>
      <c r="Q134" s="468"/>
    </row>
    <row r="135" spans="1:17" ht="16.5">
      <c r="A135" s="324">
        <v>6</v>
      </c>
      <c r="B135" s="519" t="s">
        <v>349</v>
      </c>
      <c r="C135" s="335">
        <v>4865174</v>
      </c>
      <c r="D135" s="349" t="s">
        <v>12</v>
      </c>
      <c r="E135" s="327" t="s">
        <v>346</v>
      </c>
      <c r="F135" s="335">
        <v>-1000</v>
      </c>
      <c r="G135" s="341">
        <v>1</v>
      </c>
      <c r="H135" s="342">
        <v>1</v>
      </c>
      <c r="I135" s="342">
        <f>G135-H135</f>
        <v>0</v>
      </c>
      <c r="J135" s="342">
        <f>$F135*I135</f>
        <v>0</v>
      </c>
      <c r="K135" s="343">
        <f>J135/1000000</f>
        <v>0</v>
      </c>
      <c r="L135" s="341">
        <v>0</v>
      </c>
      <c r="M135" s="342">
        <v>2</v>
      </c>
      <c r="N135" s="342">
        <f>L135-M135</f>
        <v>-2</v>
      </c>
      <c r="O135" s="342">
        <f>$F135*N135</f>
        <v>2000</v>
      </c>
      <c r="P135" s="343">
        <f>O135/1000000</f>
        <v>0.002</v>
      </c>
      <c r="Q135" s="499"/>
    </row>
    <row r="136" spans="1:17" ht="16.5">
      <c r="A136" s="324"/>
      <c r="B136" s="346" t="s">
        <v>35</v>
      </c>
      <c r="C136" s="335"/>
      <c r="D136" s="349"/>
      <c r="E136" s="327"/>
      <c r="F136" s="335"/>
      <c r="G136" s="341"/>
      <c r="H136" s="342"/>
      <c r="I136" s="342"/>
      <c r="J136" s="342"/>
      <c r="K136" s="343"/>
      <c r="L136" s="341"/>
      <c r="M136" s="342"/>
      <c r="N136" s="342"/>
      <c r="O136" s="342"/>
      <c r="P136" s="343"/>
      <c r="Q136" s="468"/>
    </row>
    <row r="137" spans="1:17" ht="16.5">
      <c r="A137" s="324">
        <v>7</v>
      </c>
      <c r="B137" s="345" t="s">
        <v>362</v>
      </c>
      <c r="C137" s="335">
        <v>5128439</v>
      </c>
      <c r="D137" s="348" t="s">
        <v>12</v>
      </c>
      <c r="E137" s="327" t="s">
        <v>346</v>
      </c>
      <c r="F137" s="335">
        <v>-800</v>
      </c>
      <c r="G137" s="341">
        <v>986523</v>
      </c>
      <c r="H137" s="342">
        <v>987105</v>
      </c>
      <c r="I137" s="342">
        <f>G137-H137</f>
        <v>-582</v>
      </c>
      <c r="J137" s="342">
        <f>$F137*I137</f>
        <v>465600</v>
      </c>
      <c r="K137" s="343">
        <f>J137/1000000</f>
        <v>0.4656</v>
      </c>
      <c r="L137" s="341">
        <v>999017</v>
      </c>
      <c r="M137" s="342">
        <v>999041</v>
      </c>
      <c r="N137" s="342">
        <f>L137-M137</f>
        <v>-24</v>
      </c>
      <c r="O137" s="342">
        <f>$F137*N137</f>
        <v>19200</v>
      </c>
      <c r="P137" s="343">
        <f>O137/1000000</f>
        <v>0.0192</v>
      </c>
      <c r="Q137" s="468"/>
    </row>
    <row r="138" spans="1:17" ht="16.5">
      <c r="A138" s="324"/>
      <c r="B138" s="347" t="s">
        <v>385</v>
      </c>
      <c r="C138" s="335"/>
      <c r="D138" s="348"/>
      <c r="E138" s="327"/>
      <c r="F138" s="335"/>
      <c r="G138" s="341"/>
      <c r="H138" s="342"/>
      <c r="I138" s="342"/>
      <c r="J138" s="342"/>
      <c r="K138" s="343"/>
      <c r="L138" s="341"/>
      <c r="M138" s="342"/>
      <c r="N138" s="342"/>
      <c r="O138" s="342"/>
      <c r="P138" s="343"/>
      <c r="Q138" s="468"/>
    </row>
    <row r="139" spans="1:17" ht="18">
      <c r="A139" s="324">
        <v>8</v>
      </c>
      <c r="B139" s="754" t="s">
        <v>390</v>
      </c>
      <c r="C139" s="312">
        <v>5128407</v>
      </c>
      <c r="D139" s="127" t="s">
        <v>12</v>
      </c>
      <c r="E139" s="96" t="s">
        <v>346</v>
      </c>
      <c r="F139" s="416">
        <v>2000</v>
      </c>
      <c r="G139" s="341">
        <v>999427</v>
      </c>
      <c r="H139" s="342">
        <v>999427</v>
      </c>
      <c r="I139" s="322">
        <f>G139-H139</f>
        <v>0</v>
      </c>
      <c r="J139" s="322">
        <f>$F139*I139</f>
        <v>0</v>
      </c>
      <c r="K139" s="322">
        <f>J139/1000000</f>
        <v>0</v>
      </c>
      <c r="L139" s="341">
        <v>30</v>
      </c>
      <c r="M139" s="342">
        <v>30</v>
      </c>
      <c r="N139" s="322">
        <f>L139-M139</f>
        <v>0</v>
      </c>
      <c r="O139" s="322">
        <f>$F139*N139</f>
        <v>0</v>
      </c>
      <c r="P139" s="322">
        <f>O139/1000000</f>
        <v>0</v>
      </c>
      <c r="Q139" s="469"/>
    </row>
    <row r="140" spans="1:17" ht="13.5" thickBot="1">
      <c r="A140" s="46"/>
      <c r="B140" s="140"/>
      <c r="C140" s="47"/>
      <c r="D140" s="90"/>
      <c r="E140" s="141"/>
      <c r="F140" s="90"/>
      <c r="G140" s="104"/>
      <c r="H140" s="105"/>
      <c r="I140" s="105"/>
      <c r="J140" s="105"/>
      <c r="K140" s="109"/>
      <c r="L140" s="104"/>
      <c r="M140" s="105"/>
      <c r="N140" s="105"/>
      <c r="O140" s="105"/>
      <c r="P140" s="109"/>
      <c r="Q140" s="583"/>
    </row>
    <row r="141" ht="13.5" thickTop="1"/>
    <row r="142" spans="2:16" ht="18">
      <c r="B142" s="316" t="s">
        <v>310</v>
      </c>
      <c r="K142" s="157">
        <f>SUM(K125:K140)</f>
        <v>0.30095000000000005</v>
      </c>
      <c r="P142" s="157">
        <f>SUM(P125:P140)</f>
        <v>-0.44695</v>
      </c>
    </row>
    <row r="143" spans="11:16" ht="15.75">
      <c r="K143" s="87"/>
      <c r="P143" s="87"/>
    </row>
    <row r="144" spans="11:16" ht="15.75">
      <c r="K144" s="87"/>
      <c r="P144" s="87"/>
    </row>
    <row r="145" spans="11:16" ht="15.75">
      <c r="K145" s="87"/>
      <c r="P145" s="87"/>
    </row>
    <row r="146" spans="11:16" ht="15.75">
      <c r="K146" s="87"/>
      <c r="P146" s="87"/>
    </row>
    <row r="147" spans="11:16" ht="15.75">
      <c r="K147" s="87"/>
      <c r="P147" s="87"/>
    </row>
    <row r="148" ht="13.5" thickBot="1"/>
    <row r="149" spans="1:17" ht="31.5" customHeight="1">
      <c r="A149" s="143" t="s">
        <v>243</v>
      </c>
      <c r="B149" s="144"/>
      <c r="C149" s="144"/>
      <c r="D149" s="145"/>
      <c r="E149" s="146"/>
      <c r="F149" s="145"/>
      <c r="G149" s="145"/>
      <c r="H149" s="144"/>
      <c r="I149" s="147"/>
      <c r="J149" s="148"/>
      <c r="K149" s="149"/>
      <c r="L149" s="584"/>
      <c r="M149" s="584"/>
      <c r="N149" s="584"/>
      <c r="O149" s="584"/>
      <c r="P149" s="584"/>
      <c r="Q149" s="585"/>
    </row>
    <row r="150" spans="1:17" ht="28.5" customHeight="1">
      <c r="A150" s="150" t="s">
        <v>305</v>
      </c>
      <c r="B150" s="84"/>
      <c r="C150" s="84"/>
      <c r="D150" s="84"/>
      <c r="E150" s="85"/>
      <c r="F150" s="84"/>
      <c r="G150" s="84"/>
      <c r="H150" s="84"/>
      <c r="I150" s="86"/>
      <c r="J150" s="84"/>
      <c r="K150" s="142">
        <f>K114</f>
        <v>-4.689096206666667</v>
      </c>
      <c r="L150" s="505"/>
      <c r="M150" s="505"/>
      <c r="N150" s="505"/>
      <c r="O150" s="505"/>
      <c r="P150" s="142">
        <f>P114</f>
        <v>1.5744471966666662</v>
      </c>
      <c r="Q150" s="586"/>
    </row>
    <row r="151" spans="1:17" ht="28.5" customHeight="1">
      <c r="A151" s="150" t="s">
        <v>306</v>
      </c>
      <c r="B151" s="84"/>
      <c r="C151" s="84"/>
      <c r="D151" s="84"/>
      <c r="E151" s="85"/>
      <c r="F151" s="84"/>
      <c r="G151" s="84"/>
      <c r="H151" s="84"/>
      <c r="I151" s="86"/>
      <c r="J151" s="84"/>
      <c r="K151" s="142">
        <f>K142</f>
        <v>0.30095000000000005</v>
      </c>
      <c r="L151" s="505"/>
      <c r="M151" s="505"/>
      <c r="N151" s="505"/>
      <c r="O151" s="505"/>
      <c r="P151" s="142">
        <f>P142</f>
        <v>-0.44695</v>
      </c>
      <c r="Q151" s="586"/>
    </row>
    <row r="152" spans="1:17" ht="28.5" customHeight="1">
      <c r="A152" s="150" t="s">
        <v>244</v>
      </c>
      <c r="B152" s="84"/>
      <c r="C152" s="84"/>
      <c r="D152" s="84"/>
      <c r="E152" s="85"/>
      <c r="F152" s="84"/>
      <c r="G152" s="84"/>
      <c r="H152" s="84"/>
      <c r="I152" s="86"/>
      <c r="J152" s="84"/>
      <c r="K152" s="142">
        <f>'ROHTAK ROAD'!K44</f>
        <v>0.8186500000000001</v>
      </c>
      <c r="L152" s="505"/>
      <c r="M152" s="505"/>
      <c r="N152" s="505"/>
      <c r="O152" s="505"/>
      <c r="P152" s="142">
        <f>'ROHTAK ROAD'!P44</f>
        <v>-0.019787499999999996</v>
      </c>
      <c r="Q152" s="586"/>
    </row>
    <row r="153" spans="1:17" ht="27.75" customHeight="1" thickBot="1">
      <c r="A153" s="152" t="s">
        <v>245</v>
      </c>
      <c r="B153" s="151"/>
      <c r="C153" s="151"/>
      <c r="D153" s="151"/>
      <c r="E153" s="151"/>
      <c r="F153" s="151"/>
      <c r="G153" s="151"/>
      <c r="H153" s="151"/>
      <c r="I153" s="151"/>
      <c r="J153" s="151"/>
      <c r="K153" s="424">
        <f>SUM(K150:K152)</f>
        <v>-3.569496206666667</v>
      </c>
      <c r="L153" s="587"/>
      <c r="M153" s="587"/>
      <c r="N153" s="587"/>
      <c r="O153" s="587"/>
      <c r="P153" s="424">
        <f>SUM(P150:P152)</f>
        <v>1.1077096966666662</v>
      </c>
      <c r="Q153" s="588"/>
    </row>
    <row r="157" ht="13.5" thickBot="1">
      <c r="A157" s="244"/>
    </row>
    <row r="158" spans="1:17" ht="12.75">
      <c r="A158" s="589"/>
      <c r="B158" s="590"/>
      <c r="C158" s="590"/>
      <c r="D158" s="590"/>
      <c r="E158" s="590"/>
      <c r="F158" s="590"/>
      <c r="G158" s="590"/>
      <c r="H158" s="584"/>
      <c r="I158" s="584"/>
      <c r="J158" s="584"/>
      <c r="K158" s="584"/>
      <c r="L158" s="584"/>
      <c r="M158" s="584"/>
      <c r="N158" s="584"/>
      <c r="O158" s="584"/>
      <c r="P158" s="584"/>
      <c r="Q158" s="585"/>
    </row>
    <row r="159" spans="1:17" ht="23.25">
      <c r="A159" s="591" t="s">
        <v>327</v>
      </c>
      <c r="B159" s="592"/>
      <c r="C159" s="592"/>
      <c r="D159" s="592"/>
      <c r="E159" s="592"/>
      <c r="F159" s="592"/>
      <c r="G159" s="592"/>
      <c r="H159" s="505"/>
      <c r="I159" s="505"/>
      <c r="J159" s="505"/>
      <c r="K159" s="505"/>
      <c r="L159" s="505"/>
      <c r="M159" s="505"/>
      <c r="N159" s="505"/>
      <c r="O159" s="505"/>
      <c r="P159" s="505"/>
      <c r="Q159" s="586"/>
    </row>
    <row r="160" spans="1:17" ht="12.75">
      <c r="A160" s="593"/>
      <c r="B160" s="592"/>
      <c r="C160" s="592"/>
      <c r="D160" s="592"/>
      <c r="E160" s="592"/>
      <c r="F160" s="592"/>
      <c r="G160" s="592"/>
      <c r="H160" s="505"/>
      <c r="I160" s="505"/>
      <c r="J160" s="505"/>
      <c r="K160" s="505"/>
      <c r="L160" s="505"/>
      <c r="M160" s="505"/>
      <c r="N160" s="505"/>
      <c r="O160" s="505"/>
      <c r="P160" s="505"/>
      <c r="Q160" s="586"/>
    </row>
    <row r="161" spans="1:17" ht="15.75">
      <c r="A161" s="594"/>
      <c r="B161" s="595"/>
      <c r="C161" s="595"/>
      <c r="D161" s="595"/>
      <c r="E161" s="595"/>
      <c r="F161" s="595"/>
      <c r="G161" s="595"/>
      <c r="H161" s="505"/>
      <c r="I161" s="505"/>
      <c r="J161" s="505"/>
      <c r="K161" s="596" t="s">
        <v>339</v>
      </c>
      <c r="L161" s="505"/>
      <c r="M161" s="505"/>
      <c r="N161" s="505"/>
      <c r="O161" s="505"/>
      <c r="P161" s="596" t="s">
        <v>340</v>
      </c>
      <c r="Q161" s="586"/>
    </row>
    <row r="162" spans="1:17" ht="12.75">
      <c r="A162" s="597"/>
      <c r="B162" s="96"/>
      <c r="C162" s="96"/>
      <c r="D162" s="96"/>
      <c r="E162" s="96"/>
      <c r="F162" s="96"/>
      <c r="G162" s="96"/>
      <c r="H162" s="505"/>
      <c r="I162" s="505"/>
      <c r="J162" s="505"/>
      <c r="K162" s="505"/>
      <c r="L162" s="505"/>
      <c r="M162" s="505"/>
      <c r="N162" s="505"/>
      <c r="O162" s="505"/>
      <c r="P162" s="505"/>
      <c r="Q162" s="586"/>
    </row>
    <row r="163" spans="1:17" ht="12.75">
      <c r="A163" s="597"/>
      <c r="B163" s="96"/>
      <c r="C163" s="96"/>
      <c r="D163" s="96"/>
      <c r="E163" s="96"/>
      <c r="F163" s="96"/>
      <c r="G163" s="96"/>
      <c r="H163" s="505"/>
      <c r="I163" s="505"/>
      <c r="J163" s="505"/>
      <c r="K163" s="505"/>
      <c r="L163" s="505"/>
      <c r="M163" s="505"/>
      <c r="N163" s="505"/>
      <c r="O163" s="505"/>
      <c r="P163" s="505"/>
      <c r="Q163" s="586"/>
    </row>
    <row r="164" spans="1:17" ht="24.75" customHeight="1">
      <c r="A164" s="598" t="s">
        <v>330</v>
      </c>
      <c r="B164" s="599"/>
      <c r="C164" s="599"/>
      <c r="D164" s="600"/>
      <c r="E164" s="600"/>
      <c r="F164" s="601"/>
      <c r="G164" s="600"/>
      <c r="H164" s="505"/>
      <c r="I164" s="505"/>
      <c r="J164" s="505"/>
      <c r="K164" s="602">
        <f>K153</f>
        <v>-3.569496206666667</v>
      </c>
      <c r="L164" s="600" t="s">
        <v>328</v>
      </c>
      <c r="M164" s="505"/>
      <c r="N164" s="505"/>
      <c r="O164" s="505"/>
      <c r="P164" s="602">
        <f>P153</f>
        <v>1.1077096966666662</v>
      </c>
      <c r="Q164" s="603" t="s">
        <v>328</v>
      </c>
    </row>
    <row r="165" spans="1:17" ht="15">
      <c r="A165" s="604"/>
      <c r="B165" s="605"/>
      <c r="C165" s="605"/>
      <c r="D165" s="592"/>
      <c r="E165" s="592"/>
      <c r="F165" s="606"/>
      <c r="G165" s="592"/>
      <c r="H165" s="505"/>
      <c r="I165" s="505"/>
      <c r="J165" s="505"/>
      <c r="K165" s="582"/>
      <c r="L165" s="592"/>
      <c r="M165" s="505"/>
      <c r="N165" s="505"/>
      <c r="O165" s="505"/>
      <c r="P165" s="582"/>
      <c r="Q165" s="607"/>
    </row>
    <row r="166" spans="1:17" ht="22.5" customHeight="1">
      <c r="A166" s="608" t="s">
        <v>329</v>
      </c>
      <c r="B166" s="45"/>
      <c r="C166" s="45"/>
      <c r="D166" s="592"/>
      <c r="E166" s="592"/>
      <c r="F166" s="609"/>
      <c r="G166" s="600"/>
      <c r="H166" s="505"/>
      <c r="I166" s="505"/>
      <c r="J166" s="505"/>
      <c r="K166" s="602">
        <f>'STEPPED UP GENCO'!K38</f>
        <v>0.6518231806</v>
      </c>
      <c r="L166" s="600" t="s">
        <v>328</v>
      </c>
      <c r="M166" s="505"/>
      <c r="N166" s="505"/>
      <c r="O166" s="505"/>
      <c r="P166" s="602">
        <f>'STEPPED UP GENCO'!P38</f>
        <v>-0.6873574325</v>
      </c>
      <c r="Q166" s="603" t="s">
        <v>328</v>
      </c>
    </row>
    <row r="167" spans="1:17" ht="12.75">
      <c r="A167" s="610"/>
      <c r="B167" s="505"/>
      <c r="C167" s="505"/>
      <c r="D167" s="505"/>
      <c r="E167" s="505"/>
      <c r="F167" s="505"/>
      <c r="G167" s="505"/>
      <c r="H167" s="505"/>
      <c r="I167" s="505"/>
      <c r="J167" s="505"/>
      <c r="K167" s="505"/>
      <c r="L167" s="505"/>
      <c r="M167" s="505"/>
      <c r="N167" s="505"/>
      <c r="O167" s="505"/>
      <c r="P167" s="505"/>
      <c r="Q167" s="586"/>
    </row>
    <row r="168" spans="1:17" ht="12.75">
      <c r="A168" s="610"/>
      <c r="B168" s="505"/>
      <c r="C168" s="505"/>
      <c r="D168" s="505"/>
      <c r="E168" s="505"/>
      <c r="F168" s="505"/>
      <c r="G168" s="505"/>
      <c r="H168" s="505"/>
      <c r="I168" s="505"/>
      <c r="J168" s="505"/>
      <c r="K168" s="505"/>
      <c r="L168" s="505"/>
      <c r="M168" s="505"/>
      <c r="N168" s="505"/>
      <c r="O168" s="505"/>
      <c r="P168" s="505"/>
      <c r="Q168" s="586"/>
    </row>
    <row r="169" spans="1:17" ht="12.75">
      <c r="A169" s="610"/>
      <c r="B169" s="505"/>
      <c r="C169" s="505"/>
      <c r="D169" s="505"/>
      <c r="E169" s="505"/>
      <c r="F169" s="505"/>
      <c r="G169" s="505"/>
      <c r="H169" s="505"/>
      <c r="I169" s="505"/>
      <c r="J169" s="505"/>
      <c r="K169" s="505"/>
      <c r="L169" s="505"/>
      <c r="M169" s="505"/>
      <c r="N169" s="505"/>
      <c r="O169" s="505"/>
      <c r="P169" s="505"/>
      <c r="Q169" s="586"/>
    </row>
    <row r="170" spans="1:17" ht="21" thickBot="1">
      <c r="A170" s="611"/>
      <c r="B170" s="587"/>
      <c r="C170" s="587"/>
      <c r="D170" s="587"/>
      <c r="E170" s="587"/>
      <c r="F170" s="587"/>
      <c r="G170" s="587"/>
      <c r="H170" s="612"/>
      <c r="I170" s="612"/>
      <c r="J170" s="613" t="s">
        <v>331</v>
      </c>
      <c r="K170" s="614">
        <f>SUM(K164:K169)</f>
        <v>-2.917673026066667</v>
      </c>
      <c r="L170" s="612" t="s">
        <v>328</v>
      </c>
      <c r="M170" s="615"/>
      <c r="N170" s="587"/>
      <c r="O170" s="587"/>
      <c r="P170" s="614">
        <f>SUM(P164:P169)</f>
        <v>0.42035226416666616</v>
      </c>
      <c r="Q170" s="616" t="s">
        <v>328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4" max="16" man="1"/>
    <brk id="11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12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view="pageBreakPreview" zoomScale="82" zoomScaleNormal="85" zoomScaleSheetLayoutView="82" zoomScalePageLayoutView="0" workbookViewId="0" topLeftCell="A11">
      <selection activeCell="A8" sqref="A8:IV29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201" customFormat="1" ht="12.75" customHeight="1">
      <c r="A1" s="303" t="s">
        <v>237</v>
      </c>
    </row>
    <row r="2" spans="1:18" s="201" customFormat="1" ht="12.75" customHeight="1">
      <c r="A2" s="775" t="s">
        <v>238</v>
      </c>
      <c r="K2" s="777"/>
      <c r="Q2" s="778" t="str">
        <f>NDPL!$Q$1</f>
        <v>SEPTEMBER -2017</v>
      </c>
      <c r="R2" s="778"/>
    </row>
    <row r="3" s="201" customFormat="1" ht="12.75" customHeight="1">
      <c r="A3" s="617" t="s">
        <v>85</v>
      </c>
    </row>
    <row r="4" spans="1:16" s="201" customFormat="1" ht="12.75" customHeight="1" thickBot="1">
      <c r="A4" s="617" t="s">
        <v>246</v>
      </c>
      <c r="G4" s="221"/>
      <c r="H4" s="221"/>
      <c r="I4" s="777" t="s">
        <v>7</v>
      </c>
      <c r="J4" s="221"/>
      <c r="K4" s="221"/>
      <c r="L4" s="221"/>
      <c r="M4" s="221"/>
      <c r="N4" s="777" t="s">
        <v>398</v>
      </c>
      <c r="O4" s="221"/>
      <c r="P4" s="221"/>
    </row>
    <row r="5" spans="1:17" ht="50.2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01/10/2017</v>
      </c>
      <c r="H5" s="33" t="str">
        <f>NDPL!H5</f>
        <v>INTIAL READING 01/09/2017</v>
      </c>
      <c r="I5" s="33" t="s">
        <v>4</v>
      </c>
      <c r="J5" s="33" t="s">
        <v>5</v>
      </c>
      <c r="K5" s="33" t="s">
        <v>6</v>
      </c>
      <c r="L5" s="35" t="str">
        <f>NDPL!G5</f>
        <v>FINAL READING 01/10/2017</v>
      </c>
      <c r="M5" s="33" t="str">
        <f>NDPL!H5</f>
        <v>INTIAL READING 01/09/2017</v>
      </c>
      <c r="N5" s="33" t="s">
        <v>4</v>
      </c>
      <c r="O5" s="33" t="s">
        <v>5</v>
      </c>
      <c r="P5" s="33" t="s">
        <v>6</v>
      </c>
      <c r="Q5" s="182" t="s">
        <v>309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9"/>
      <c r="B7" s="360" t="s">
        <v>141</v>
      </c>
      <c r="C7" s="350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4" customFormat="1" ht="12.75" customHeight="1">
      <c r="A8" s="361">
        <v>1</v>
      </c>
      <c r="B8" s="362" t="s">
        <v>86</v>
      </c>
      <c r="C8" s="365">
        <v>4865110</v>
      </c>
      <c r="D8" s="40" t="s">
        <v>12</v>
      </c>
      <c r="E8" s="41" t="s">
        <v>346</v>
      </c>
      <c r="F8" s="371">
        <v>100</v>
      </c>
      <c r="G8" s="341">
        <v>13255</v>
      </c>
      <c r="H8" s="342">
        <v>13426</v>
      </c>
      <c r="I8" s="277">
        <f aca="true" t="shared" si="0" ref="I8:I13">G8-H8</f>
        <v>-171</v>
      </c>
      <c r="J8" s="277">
        <f aca="true" t="shared" si="1" ref="J8:J14">$F8*I8</f>
        <v>-17100</v>
      </c>
      <c r="K8" s="277">
        <f aca="true" t="shared" si="2" ref="K8:K14">J8/1000000</f>
        <v>-0.0171</v>
      </c>
      <c r="L8" s="341">
        <v>997697</v>
      </c>
      <c r="M8" s="342">
        <v>998091</v>
      </c>
      <c r="N8" s="277">
        <f aca="true" t="shared" si="3" ref="N8:N13">L8-M8</f>
        <v>-394</v>
      </c>
      <c r="O8" s="277">
        <f aca="true" t="shared" si="4" ref="O8:O14">$F8*N8</f>
        <v>-39400</v>
      </c>
      <c r="P8" s="277">
        <f aca="true" t="shared" si="5" ref="P8:P14">O8/1000000</f>
        <v>-0.0394</v>
      </c>
      <c r="Q8" s="468"/>
    </row>
    <row r="9" spans="1:17" s="464" customFormat="1" ht="12.75" customHeight="1">
      <c r="A9" s="361">
        <v>2</v>
      </c>
      <c r="B9" s="362" t="s">
        <v>87</v>
      </c>
      <c r="C9" s="365">
        <v>4865080</v>
      </c>
      <c r="D9" s="40" t="s">
        <v>12</v>
      </c>
      <c r="E9" s="41" t="s">
        <v>346</v>
      </c>
      <c r="F9" s="371">
        <v>300</v>
      </c>
      <c r="G9" s="341">
        <v>8404</v>
      </c>
      <c r="H9" s="342">
        <v>8310</v>
      </c>
      <c r="I9" s="277">
        <f t="shared" si="0"/>
        <v>94</v>
      </c>
      <c r="J9" s="277">
        <f t="shared" si="1"/>
        <v>28200</v>
      </c>
      <c r="K9" s="277">
        <f t="shared" si="2"/>
        <v>0.0282</v>
      </c>
      <c r="L9" s="341">
        <v>6053</v>
      </c>
      <c r="M9" s="342">
        <v>4920</v>
      </c>
      <c r="N9" s="277">
        <f t="shared" si="3"/>
        <v>1133</v>
      </c>
      <c r="O9" s="277">
        <f t="shared" si="4"/>
        <v>339900</v>
      </c>
      <c r="P9" s="277">
        <f t="shared" si="5"/>
        <v>0.3399</v>
      </c>
      <c r="Q9" s="480"/>
    </row>
    <row r="10" spans="1:17" s="464" customFormat="1" ht="12.75" customHeight="1">
      <c r="A10" s="361">
        <v>3</v>
      </c>
      <c r="B10" s="362" t="s">
        <v>88</v>
      </c>
      <c r="C10" s="365">
        <v>5295197</v>
      </c>
      <c r="D10" s="40" t="s">
        <v>12</v>
      </c>
      <c r="E10" s="41" t="s">
        <v>346</v>
      </c>
      <c r="F10" s="371">
        <v>75</v>
      </c>
      <c r="G10" s="341">
        <v>26963</v>
      </c>
      <c r="H10" s="342">
        <v>26289</v>
      </c>
      <c r="I10" s="277">
        <f>G10-H10</f>
        <v>674</v>
      </c>
      <c r="J10" s="277">
        <f>$F10*I10</f>
        <v>50550</v>
      </c>
      <c r="K10" s="277">
        <f>J10/1000000</f>
        <v>0.05055</v>
      </c>
      <c r="L10" s="341">
        <v>176877</v>
      </c>
      <c r="M10" s="342">
        <v>165061</v>
      </c>
      <c r="N10" s="277">
        <f>L10-M10</f>
        <v>11816</v>
      </c>
      <c r="O10" s="277">
        <f>$F10*N10</f>
        <v>886200</v>
      </c>
      <c r="P10" s="277">
        <f>O10/1000000</f>
        <v>0.8862</v>
      </c>
      <c r="Q10" s="468"/>
    </row>
    <row r="11" spans="1:17" s="464" customFormat="1" ht="12.75" customHeight="1">
      <c r="A11" s="361">
        <v>4</v>
      </c>
      <c r="B11" s="362" t="s">
        <v>89</v>
      </c>
      <c r="C11" s="365">
        <v>4865184</v>
      </c>
      <c r="D11" s="40" t="s">
        <v>12</v>
      </c>
      <c r="E11" s="41" t="s">
        <v>346</v>
      </c>
      <c r="F11" s="371">
        <v>300</v>
      </c>
      <c r="G11" s="341">
        <v>999241</v>
      </c>
      <c r="H11" s="342">
        <v>999274</v>
      </c>
      <c r="I11" s="277">
        <f t="shared" si="0"/>
        <v>-33</v>
      </c>
      <c r="J11" s="277">
        <f t="shared" si="1"/>
        <v>-9900</v>
      </c>
      <c r="K11" s="277">
        <f t="shared" si="2"/>
        <v>-0.0099</v>
      </c>
      <c r="L11" s="341">
        <v>6009</v>
      </c>
      <c r="M11" s="342">
        <v>6055</v>
      </c>
      <c r="N11" s="277">
        <f t="shared" si="3"/>
        <v>-46</v>
      </c>
      <c r="O11" s="277">
        <f t="shared" si="4"/>
        <v>-13800</v>
      </c>
      <c r="P11" s="277">
        <f t="shared" si="5"/>
        <v>-0.0138</v>
      </c>
      <c r="Q11" s="468"/>
    </row>
    <row r="12" spans="1:17" s="464" customFormat="1" ht="12.75" customHeight="1">
      <c r="A12" s="361">
        <v>5</v>
      </c>
      <c r="B12" s="362" t="s">
        <v>90</v>
      </c>
      <c r="C12" s="365">
        <v>4865103</v>
      </c>
      <c r="D12" s="40" t="s">
        <v>12</v>
      </c>
      <c r="E12" s="41" t="s">
        <v>346</v>
      </c>
      <c r="F12" s="371">
        <v>1333.3</v>
      </c>
      <c r="G12" s="341">
        <v>1796</v>
      </c>
      <c r="H12" s="342">
        <v>1798</v>
      </c>
      <c r="I12" s="277">
        <f t="shared" si="0"/>
        <v>-2</v>
      </c>
      <c r="J12" s="277">
        <f t="shared" si="1"/>
        <v>-2666.6</v>
      </c>
      <c r="K12" s="277">
        <f t="shared" si="2"/>
        <v>-0.0026666</v>
      </c>
      <c r="L12" s="341">
        <v>3043</v>
      </c>
      <c r="M12" s="342">
        <v>2999</v>
      </c>
      <c r="N12" s="277">
        <f t="shared" si="3"/>
        <v>44</v>
      </c>
      <c r="O12" s="277">
        <f t="shared" si="4"/>
        <v>58665.2</v>
      </c>
      <c r="P12" s="277">
        <f t="shared" si="5"/>
        <v>0.058665199999999994</v>
      </c>
      <c r="Q12" s="474"/>
    </row>
    <row r="13" spans="1:17" s="464" customFormat="1" ht="12.75" customHeight="1">
      <c r="A13" s="361">
        <v>6</v>
      </c>
      <c r="B13" s="362" t="s">
        <v>91</v>
      </c>
      <c r="C13" s="365">
        <v>4865101</v>
      </c>
      <c r="D13" s="40" t="s">
        <v>12</v>
      </c>
      <c r="E13" s="41" t="s">
        <v>346</v>
      </c>
      <c r="F13" s="371">
        <v>100</v>
      </c>
      <c r="G13" s="341">
        <v>33946</v>
      </c>
      <c r="H13" s="342">
        <v>33731</v>
      </c>
      <c r="I13" s="277">
        <f t="shared" si="0"/>
        <v>215</v>
      </c>
      <c r="J13" s="277">
        <f t="shared" si="1"/>
        <v>21500</v>
      </c>
      <c r="K13" s="277">
        <f t="shared" si="2"/>
        <v>0.0215</v>
      </c>
      <c r="L13" s="341">
        <v>158904</v>
      </c>
      <c r="M13" s="342">
        <v>158815</v>
      </c>
      <c r="N13" s="277">
        <f t="shared" si="3"/>
        <v>89</v>
      </c>
      <c r="O13" s="277">
        <f t="shared" si="4"/>
        <v>8900</v>
      </c>
      <c r="P13" s="277">
        <f t="shared" si="5"/>
        <v>0.0089</v>
      </c>
      <c r="Q13" s="468"/>
    </row>
    <row r="14" spans="1:17" s="464" customFormat="1" ht="12.75" customHeight="1">
      <c r="A14" s="361">
        <v>7</v>
      </c>
      <c r="B14" s="362" t="s">
        <v>92</v>
      </c>
      <c r="C14" s="365">
        <v>5295196</v>
      </c>
      <c r="D14" s="40" t="s">
        <v>12</v>
      </c>
      <c r="E14" s="41" t="s">
        <v>346</v>
      </c>
      <c r="F14" s="746">
        <v>75</v>
      </c>
      <c r="G14" s="341">
        <v>11320</v>
      </c>
      <c r="H14" s="342">
        <v>8484</v>
      </c>
      <c r="I14" s="277">
        <f>G14-H14</f>
        <v>2836</v>
      </c>
      <c r="J14" s="277">
        <f t="shared" si="1"/>
        <v>212700</v>
      </c>
      <c r="K14" s="277">
        <f t="shared" si="2"/>
        <v>0.2127</v>
      </c>
      <c r="L14" s="341">
        <v>39303</v>
      </c>
      <c r="M14" s="342">
        <v>35330</v>
      </c>
      <c r="N14" s="277">
        <f>L14-M14</f>
        <v>3973</v>
      </c>
      <c r="O14" s="277">
        <f t="shared" si="4"/>
        <v>297975</v>
      </c>
      <c r="P14" s="277">
        <f t="shared" si="5"/>
        <v>0.297975</v>
      </c>
      <c r="Q14" s="468"/>
    </row>
    <row r="15" spans="1:17" ht="12.75" customHeight="1">
      <c r="A15" s="361"/>
      <c r="B15" s="364" t="s">
        <v>11</v>
      </c>
      <c r="C15" s="365"/>
      <c r="D15" s="40"/>
      <c r="E15" s="40"/>
      <c r="F15" s="371"/>
      <c r="G15" s="339"/>
      <c r="H15" s="340"/>
      <c r="I15" s="389"/>
      <c r="J15" s="389"/>
      <c r="K15" s="389"/>
      <c r="L15" s="390"/>
      <c r="M15" s="389"/>
      <c r="N15" s="389"/>
      <c r="O15" s="389"/>
      <c r="P15" s="389"/>
      <c r="Q15" s="154"/>
    </row>
    <row r="16" spans="1:17" s="464" customFormat="1" ht="12.75" customHeight="1">
      <c r="A16" s="361">
        <v>8</v>
      </c>
      <c r="B16" s="362" t="s">
        <v>369</v>
      </c>
      <c r="C16" s="365">
        <v>4864884</v>
      </c>
      <c r="D16" s="40" t="s">
        <v>12</v>
      </c>
      <c r="E16" s="41" t="s">
        <v>346</v>
      </c>
      <c r="F16" s="371">
        <v>1000</v>
      </c>
      <c r="G16" s="341">
        <v>988338</v>
      </c>
      <c r="H16" s="342">
        <v>988283</v>
      </c>
      <c r="I16" s="277">
        <f aca="true" t="shared" si="6" ref="I16:I26">G16-H16</f>
        <v>55</v>
      </c>
      <c r="J16" s="277">
        <f aca="true" t="shared" si="7" ref="J16:J26">$F16*I16</f>
        <v>55000</v>
      </c>
      <c r="K16" s="277">
        <f aca="true" t="shared" si="8" ref="K16:K26">J16/1000000</f>
        <v>0.055</v>
      </c>
      <c r="L16" s="341">
        <v>2251</v>
      </c>
      <c r="M16" s="342">
        <v>2260</v>
      </c>
      <c r="N16" s="277">
        <f aca="true" t="shared" si="9" ref="N16:N26">L16-M16</f>
        <v>-9</v>
      </c>
      <c r="O16" s="277">
        <f aca="true" t="shared" si="10" ref="O16:O26">$F16*N16</f>
        <v>-9000</v>
      </c>
      <c r="P16" s="277">
        <f aca="true" t="shared" si="11" ref="P16:P26">O16/1000000</f>
        <v>-0.009</v>
      </c>
      <c r="Q16" s="499"/>
    </row>
    <row r="17" spans="1:17" s="464" customFormat="1" ht="12.75" customHeight="1">
      <c r="A17" s="361">
        <v>9</v>
      </c>
      <c r="B17" s="362" t="s">
        <v>93</v>
      </c>
      <c r="C17" s="365">
        <v>4864831</v>
      </c>
      <c r="D17" s="40" t="s">
        <v>12</v>
      </c>
      <c r="E17" s="41" t="s">
        <v>346</v>
      </c>
      <c r="F17" s="371">
        <v>1000</v>
      </c>
      <c r="G17" s="341">
        <v>996868</v>
      </c>
      <c r="H17" s="342">
        <v>996868</v>
      </c>
      <c r="I17" s="277">
        <f t="shared" si="6"/>
        <v>0</v>
      </c>
      <c r="J17" s="277">
        <f t="shared" si="7"/>
        <v>0</v>
      </c>
      <c r="K17" s="277">
        <f t="shared" si="8"/>
        <v>0</v>
      </c>
      <c r="L17" s="341">
        <v>3884</v>
      </c>
      <c r="M17" s="342">
        <v>3805</v>
      </c>
      <c r="N17" s="277">
        <f t="shared" si="9"/>
        <v>79</v>
      </c>
      <c r="O17" s="277">
        <f t="shared" si="10"/>
        <v>79000</v>
      </c>
      <c r="P17" s="277">
        <f t="shared" si="11"/>
        <v>0.079</v>
      </c>
      <c r="Q17" s="468"/>
    </row>
    <row r="18" spans="1:17" s="464" customFormat="1" ht="12.75" customHeight="1">
      <c r="A18" s="361">
        <v>10</v>
      </c>
      <c r="B18" s="362" t="s">
        <v>124</v>
      </c>
      <c r="C18" s="365">
        <v>4864832</v>
      </c>
      <c r="D18" s="40" t="s">
        <v>12</v>
      </c>
      <c r="E18" s="41" t="s">
        <v>346</v>
      </c>
      <c r="F18" s="371">
        <v>1000</v>
      </c>
      <c r="G18" s="341">
        <v>999029</v>
      </c>
      <c r="H18" s="342">
        <v>999022</v>
      </c>
      <c r="I18" s="277">
        <f t="shared" si="6"/>
        <v>7</v>
      </c>
      <c r="J18" s="277">
        <f t="shared" si="7"/>
        <v>7000</v>
      </c>
      <c r="K18" s="277">
        <f t="shared" si="8"/>
        <v>0.007</v>
      </c>
      <c r="L18" s="341">
        <v>1475</v>
      </c>
      <c r="M18" s="342">
        <v>1472</v>
      </c>
      <c r="N18" s="277">
        <f t="shared" si="9"/>
        <v>3</v>
      </c>
      <c r="O18" s="277">
        <f t="shared" si="10"/>
        <v>3000</v>
      </c>
      <c r="P18" s="277">
        <f t="shared" si="11"/>
        <v>0.003</v>
      </c>
      <c r="Q18" s="468"/>
    </row>
    <row r="19" spans="1:17" s="464" customFormat="1" ht="12.75" customHeight="1">
      <c r="A19" s="361">
        <v>11</v>
      </c>
      <c r="B19" s="362" t="s">
        <v>94</v>
      </c>
      <c r="C19" s="365">
        <v>4864833</v>
      </c>
      <c r="D19" s="40" t="s">
        <v>12</v>
      </c>
      <c r="E19" s="41" t="s">
        <v>346</v>
      </c>
      <c r="F19" s="371">
        <v>1000</v>
      </c>
      <c r="G19" s="341">
        <v>995027</v>
      </c>
      <c r="H19" s="342">
        <v>995005</v>
      </c>
      <c r="I19" s="277">
        <f t="shared" si="6"/>
        <v>22</v>
      </c>
      <c r="J19" s="277">
        <f t="shared" si="7"/>
        <v>22000</v>
      </c>
      <c r="K19" s="277">
        <f t="shared" si="8"/>
        <v>0.022</v>
      </c>
      <c r="L19" s="341">
        <v>1455</v>
      </c>
      <c r="M19" s="342">
        <v>1444</v>
      </c>
      <c r="N19" s="277">
        <f t="shared" si="9"/>
        <v>11</v>
      </c>
      <c r="O19" s="277">
        <f t="shared" si="10"/>
        <v>11000</v>
      </c>
      <c r="P19" s="277">
        <f t="shared" si="11"/>
        <v>0.011</v>
      </c>
      <c r="Q19" s="468"/>
    </row>
    <row r="20" spans="1:17" s="464" customFormat="1" ht="12.75" customHeight="1">
      <c r="A20" s="361">
        <v>12</v>
      </c>
      <c r="B20" s="362" t="s">
        <v>95</v>
      </c>
      <c r="C20" s="365">
        <v>4864834</v>
      </c>
      <c r="D20" s="40" t="s">
        <v>12</v>
      </c>
      <c r="E20" s="41" t="s">
        <v>346</v>
      </c>
      <c r="F20" s="371">
        <v>1000</v>
      </c>
      <c r="G20" s="341">
        <v>993472</v>
      </c>
      <c r="H20" s="342">
        <v>993530</v>
      </c>
      <c r="I20" s="277">
        <f t="shared" si="6"/>
        <v>-58</v>
      </c>
      <c r="J20" s="277">
        <f t="shared" si="7"/>
        <v>-58000</v>
      </c>
      <c r="K20" s="277">
        <f t="shared" si="8"/>
        <v>-0.058</v>
      </c>
      <c r="L20" s="341">
        <v>5772</v>
      </c>
      <c r="M20" s="342">
        <v>5700</v>
      </c>
      <c r="N20" s="277">
        <f t="shared" si="9"/>
        <v>72</v>
      </c>
      <c r="O20" s="277">
        <f t="shared" si="10"/>
        <v>72000</v>
      </c>
      <c r="P20" s="277">
        <f t="shared" si="11"/>
        <v>0.072</v>
      </c>
      <c r="Q20" s="468"/>
    </row>
    <row r="21" spans="1:17" s="464" customFormat="1" ht="12.75" customHeight="1">
      <c r="A21" s="361">
        <v>13</v>
      </c>
      <c r="B21" s="327" t="s">
        <v>96</v>
      </c>
      <c r="C21" s="365">
        <v>4864889</v>
      </c>
      <c r="D21" s="44" t="s">
        <v>12</v>
      </c>
      <c r="E21" s="41" t="s">
        <v>346</v>
      </c>
      <c r="F21" s="371">
        <v>1000</v>
      </c>
      <c r="G21" s="341">
        <v>997224</v>
      </c>
      <c r="H21" s="342">
        <v>997311</v>
      </c>
      <c r="I21" s="277">
        <f t="shared" si="6"/>
        <v>-87</v>
      </c>
      <c r="J21" s="277">
        <f t="shared" si="7"/>
        <v>-87000</v>
      </c>
      <c r="K21" s="277">
        <f t="shared" si="8"/>
        <v>-0.087</v>
      </c>
      <c r="L21" s="341">
        <v>998737</v>
      </c>
      <c r="M21" s="342">
        <v>998751</v>
      </c>
      <c r="N21" s="277">
        <f t="shared" si="9"/>
        <v>-14</v>
      </c>
      <c r="O21" s="277">
        <f t="shared" si="10"/>
        <v>-14000</v>
      </c>
      <c r="P21" s="277">
        <f t="shared" si="11"/>
        <v>-0.014</v>
      </c>
      <c r="Q21" s="468"/>
    </row>
    <row r="22" spans="1:17" s="464" customFormat="1" ht="12.75" customHeight="1">
      <c r="A22" s="361">
        <v>14</v>
      </c>
      <c r="B22" s="362" t="s">
        <v>97</v>
      </c>
      <c r="C22" s="365">
        <v>4864885</v>
      </c>
      <c r="D22" s="40" t="s">
        <v>12</v>
      </c>
      <c r="E22" s="41" t="s">
        <v>346</v>
      </c>
      <c r="F22" s="371">
        <v>1000</v>
      </c>
      <c r="G22" s="341">
        <v>999374</v>
      </c>
      <c r="H22" s="342">
        <v>999399</v>
      </c>
      <c r="I22" s="277">
        <f t="shared" si="6"/>
        <v>-25</v>
      </c>
      <c r="J22" s="277">
        <f t="shared" si="7"/>
        <v>-25000</v>
      </c>
      <c r="K22" s="277">
        <f t="shared" si="8"/>
        <v>-0.025</v>
      </c>
      <c r="L22" s="341">
        <v>999864</v>
      </c>
      <c r="M22" s="342">
        <v>999851</v>
      </c>
      <c r="N22" s="277">
        <f t="shared" si="9"/>
        <v>13</v>
      </c>
      <c r="O22" s="277">
        <f t="shared" si="10"/>
        <v>13000</v>
      </c>
      <c r="P22" s="277">
        <f t="shared" si="11"/>
        <v>0.013</v>
      </c>
      <c r="Q22" s="468"/>
    </row>
    <row r="23" spans="1:17" s="464" customFormat="1" ht="12.75" customHeight="1">
      <c r="A23" s="361">
        <v>15</v>
      </c>
      <c r="B23" s="362" t="s">
        <v>98</v>
      </c>
      <c r="C23" s="365">
        <v>4864895</v>
      </c>
      <c r="D23" s="40" t="s">
        <v>12</v>
      </c>
      <c r="E23" s="41" t="s">
        <v>346</v>
      </c>
      <c r="F23" s="371">
        <v>800</v>
      </c>
      <c r="G23" s="341">
        <v>999135</v>
      </c>
      <c r="H23" s="342">
        <v>999105</v>
      </c>
      <c r="I23" s="277">
        <f>G23-H23</f>
        <v>30</v>
      </c>
      <c r="J23" s="277">
        <f t="shared" si="7"/>
        <v>24000</v>
      </c>
      <c r="K23" s="277">
        <f t="shared" si="8"/>
        <v>0.024</v>
      </c>
      <c r="L23" s="341">
        <v>2414</v>
      </c>
      <c r="M23" s="342">
        <v>2339</v>
      </c>
      <c r="N23" s="277">
        <f>L23-M23</f>
        <v>75</v>
      </c>
      <c r="O23" s="277">
        <f t="shared" si="10"/>
        <v>60000</v>
      </c>
      <c r="P23" s="277">
        <f t="shared" si="11"/>
        <v>0.06</v>
      </c>
      <c r="Q23" s="468"/>
    </row>
    <row r="24" spans="1:17" s="464" customFormat="1" ht="12.75" customHeight="1">
      <c r="A24" s="361">
        <v>16</v>
      </c>
      <c r="B24" s="362" t="s">
        <v>99</v>
      </c>
      <c r="C24" s="365">
        <v>4864838</v>
      </c>
      <c r="D24" s="40" t="s">
        <v>12</v>
      </c>
      <c r="E24" s="41" t="s">
        <v>346</v>
      </c>
      <c r="F24" s="371">
        <v>1000</v>
      </c>
      <c r="G24" s="341">
        <v>999557</v>
      </c>
      <c r="H24" s="342">
        <v>999475</v>
      </c>
      <c r="I24" s="277">
        <f t="shared" si="6"/>
        <v>82</v>
      </c>
      <c r="J24" s="277">
        <f t="shared" si="7"/>
        <v>82000</v>
      </c>
      <c r="K24" s="277">
        <f t="shared" si="8"/>
        <v>0.082</v>
      </c>
      <c r="L24" s="341">
        <v>32968</v>
      </c>
      <c r="M24" s="342">
        <v>32889</v>
      </c>
      <c r="N24" s="277">
        <f t="shared" si="9"/>
        <v>79</v>
      </c>
      <c r="O24" s="277">
        <f t="shared" si="10"/>
        <v>79000</v>
      </c>
      <c r="P24" s="277">
        <f t="shared" si="11"/>
        <v>0.079</v>
      </c>
      <c r="Q24" s="468"/>
    </row>
    <row r="25" spans="1:17" s="464" customFormat="1" ht="12.75" customHeight="1">
      <c r="A25" s="361">
        <v>17</v>
      </c>
      <c r="B25" s="362" t="s">
        <v>122</v>
      </c>
      <c r="C25" s="365">
        <v>4864839</v>
      </c>
      <c r="D25" s="40" t="s">
        <v>12</v>
      </c>
      <c r="E25" s="41" t="s">
        <v>346</v>
      </c>
      <c r="F25" s="371">
        <v>1000</v>
      </c>
      <c r="G25" s="341">
        <v>1609</v>
      </c>
      <c r="H25" s="342">
        <v>1513</v>
      </c>
      <c r="I25" s="277">
        <f t="shared" si="6"/>
        <v>96</v>
      </c>
      <c r="J25" s="277">
        <f t="shared" si="7"/>
        <v>96000</v>
      </c>
      <c r="K25" s="277">
        <f t="shared" si="8"/>
        <v>0.096</v>
      </c>
      <c r="L25" s="341">
        <v>9723</v>
      </c>
      <c r="M25" s="342">
        <v>9669</v>
      </c>
      <c r="N25" s="277">
        <f t="shared" si="9"/>
        <v>54</v>
      </c>
      <c r="O25" s="277">
        <f t="shared" si="10"/>
        <v>54000</v>
      </c>
      <c r="P25" s="277">
        <f t="shared" si="11"/>
        <v>0.054</v>
      </c>
      <c r="Q25" s="468"/>
    </row>
    <row r="26" spans="1:17" s="464" customFormat="1" ht="12.75" customHeight="1">
      <c r="A26" s="361">
        <v>18</v>
      </c>
      <c r="B26" s="362" t="s">
        <v>123</v>
      </c>
      <c r="C26" s="365">
        <v>4864883</v>
      </c>
      <c r="D26" s="40" t="s">
        <v>12</v>
      </c>
      <c r="E26" s="41" t="s">
        <v>346</v>
      </c>
      <c r="F26" s="371">
        <v>1000</v>
      </c>
      <c r="G26" s="341">
        <v>2252</v>
      </c>
      <c r="H26" s="342">
        <v>1971</v>
      </c>
      <c r="I26" s="277">
        <f t="shared" si="6"/>
        <v>281</v>
      </c>
      <c r="J26" s="277">
        <f t="shared" si="7"/>
        <v>281000</v>
      </c>
      <c r="K26" s="277">
        <f t="shared" si="8"/>
        <v>0.281</v>
      </c>
      <c r="L26" s="341">
        <v>17062</v>
      </c>
      <c r="M26" s="342">
        <v>17008</v>
      </c>
      <c r="N26" s="277">
        <f t="shared" si="9"/>
        <v>54</v>
      </c>
      <c r="O26" s="277">
        <f t="shared" si="10"/>
        <v>54000</v>
      </c>
      <c r="P26" s="277">
        <f t="shared" si="11"/>
        <v>0.054</v>
      </c>
      <c r="Q26" s="468"/>
    </row>
    <row r="27" spans="1:17" s="464" customFormat="1" ht="12.75" customHeight="1">
      <c r="A27" s="361"/>
      <c r="B27" s="364" t="s">
        <v>100</v>
      </c>
      <c r="C27" s="365"/>
      <c r="D27" s="40"/>
      <c r="E27" s="40"/>
      <c r="F27" s="371"/>
      <c r="G27" s="341"/>
      <c r="H27" s="342"/>
      <c r="I27" s="506"/>
      <c r="J27" s="506"/>
      <c r="K27" s="130"/>
      <c r="L27" s="504"/>
      <c r="M27" s="506"/>
      <c r="N27" s="506"/>
      <c r="O27" s="506"/>
      <c r="P27" s="130"/>
      <c r="Q27" s="468"/>
    </row>
    <row r="28" spans="1:17" s="464" customFormat="1" ht="12.75" customHeight="1">
      <c r="A28" s="361">
        <v>19</v>
      </c>
      <c r="B28" s="362" t="s">
        <v>101</v>
      </c>
      <c r="C28" s="365">
        <v>4864954</v>
      </c>
      <c r="D28" s="40" t="s">
        <v>12</v>
      </c>
      <c r="E28" s="41" t="s">
        <v>346</v>
      </c>
      <c r="F28" s="371">
        <v>1250</v>
      </c>
      <c r="G28" s="341">
        <v>994584</v>
      </c>
      <c r="H28" s="342">
        <v>995522</v>
      </c>
      <c r="I28" s="277">
        <f>G28-H28</f>
        <v>-938</v>
      </c>
      <c r="J28" s="277">
        <f>$F28*I28</f>
        <v>-1172500</v>
      </c>
      <c r="K28" s="277">
        <f>J28/1000000</f>
        <v>-1.1725</v>
      </c>
      <c r="L28" s="341">
        <v>951761</v>
      </c>
      <c r="M28" s="342">
        <v>951761</v>
      </c>
      <c r="N28" s="277">
        <f>L28-M28</f>
        <v>0</v>
      </c>
      <c r="O28" s="277">
        <f>$F28*N28</f>
        <v>0</v>
      </c>
      <c r="P28" s="277">
        <f>O28/1000000</f>
        <v>0</v>
      </c>
      <c r="Q28" s="468"/>
    </row>
    <row r="29" spans="1:17" s="464" customFormat="1" ht="12.75" customHeight="1">
      <c r="A29" s="361">
        <v>20</v>
      </c>
      <c r="B29" s="362" t="s">
        <v>102</v>
      </c>
      <c r="C29" s="365">
        <v>4865030</v>
      </c>
      <c r="D29" s="40" t="s">
        <v>12</v>
      </c>
      <c r="E29" s="41" t="s">
        <v>346</v>
      </c>
      <c r="F29" s="371">
        <v>1100</v>
      </c>
      <c r="G29" s="341">
        <v>0</v>
      </c>
      <c r="H29" s="342">
        <v>0</v>
      </c>
      <c r="I29" s="277">
        <f>G29-H29</f>
        <v>0</v>
      </c>
      <c r="J29" s="277">
        <f>$F29*I29</f>
        <v>0</v>
      </c>
      <c r="K29" s="277">
        <f>J29/1000000</f>
        <v>0</v>
      </c>
      <c r="L29" s="341">
        <v>980438</v>
      </c>
      <c r="M29" s="342">
        <v>982933</v>
      </c>
      <c r="N29" s="277">
        <f>L29-M29</f>
        <v>-2495</v>
      </c>
      <c r="O29" s="277">
        <f>$F29*N29</f>
        <v>-2744500</v>
      </c>
      <c r="P29" s="277">
        <f>O29/1000000</f>
        <v>-2.7445</v>
      </c>
      <c r="Q29" s="468"/>
    </row>
    <row r="30" spans="1:17" s="464" customFormat="1" ht="15.75" customHeight="1">
      <c r="A30" s="361">
        <v>21</v>
      </c>
      <c r="B30" s="362" t="s">
        <v>367</v>
      </c>
      <c r="C30" s="365">
        <v>4864943</v>
      </c>
      <c r="D30" s="40" t="s">
        <v>12</v>
      </c>
      <c r="E30" s="41" t="s">
        <v>346</v>
      </c>
      <c r="F30" s="371">
        <v>1000</v>
      </c>
      <c r="G30" s="341">
        <v>972324</v>
      </c>
      <c r="H30" s="342">
        <v>973016</v>
      </c>
      <c r="I30" s="277">
        <f>G30-H30</f>
        <v>-692</v>
      </c>
      <c r="J30" s="277">
        <f>$F30*I30</f>
        <v>-692000</v>
      </c>
      <c r="K30" s="277">
        <f>J30/1000000</f>
        <v>-0.692</v>
      </c>
      <c r="L30" s="341">
        <v>7610</v>
      </c>
      <c r="M30" s="342">
        <v>7610</v>
      </c>
      <c r="N30" s="277">
        <f>L30-M30</f>
        <v>0</v>
      </c>
      <c r="O30" s="277">
        <f>$F30*N30</f>
        <v>0</v>
      </c>
      <c r="P30" s="277">
        <f>O30/1000000</f>
        <v>0</v>
      </c>
      <c r="Q30" s="468"/>
    </row>
    <row r="31" spans="1:17" s="464" customFormat="1" ht="15.75" customHeight="1">
      <c r="A31" s="361"/>
      <c r="B31" s="364" t="s">
        <v>32</v>
      </c>
      <c r="C31" s="365"/>
      <c r="D31" s="40"/>
      <c r="E31" s="40"/>
      <c r="F31" s="371"/>
      <c r="G31" s="341"/>
      <c r="H31" s="342"/>
      <c r="I31" s="277"/>
      <c r="J31" s="277"/>
      <c r="K31" s="130">
        <f>SUM(K16:K30)</f>
        <v>-1.4675</v>
      </c>
      <c r="L31" s="276"/>
      <c r="M31" s="277"/>
      <c r="N31" s="277"/>
      <c r="O31" s="277"/>
      <c r="P31" s="130">
        <f>SUM(P16:P30)</f>
        <v>-2.3425</v>
      </c>
      <c r="Q31" s="468"/>
    </row>
    <row r="32" spans="1:17" s="464" customFormat="1" ht="15.75" customHeight="1">
      <c r="A32" s="361">
        <v>22</v>
      </c>
      <c r="B32" s="362" t="s">
        <v>103</v>
      </c>
      <c r="C32" s="365">
        <v>5295143</v>
      </c>
      <c r="D32" s="40" t="s">
        <v>12</v>
      </c>
      <c r="E32" s="41" t="s">
        <v>346</v>
      </c>
      <c r="F32" s="371">
        <v>-1000</v>
      </c>
      <c r="G32" s="341">
        <v>614</v>
      </c>
      <c r="H32" s="342">
        <v>46</v>
      </c>
      <c r="I32" s="277">
        <f>G32-H32</f>
        <v>568</v>
      </c>
      <c r="J32" s="277">
        <f>$F32*I32</f>
        <v>-568000</v>
      </c>
      <c r="K32" s="277">
        <f>J32/1000000</f>
        <v>-0.568</v>
      </c>
      <c r="L32" s="341">
        <v>1000000</v>
      </c>
      <c r="M32" s="342">
        <v>999999</v>
      </c>
      <c r="N32" s="277">
        <f>L32-M32</f>
        <v>1</v>
      </c>
      <c r="O32" s="277">
        <f>$F32*N32</f>
        <v>-1000</v>
      </c>
      <c r="P32" s="277">
        <f>O32/1000000</f>
        <v>-0.001</v>
      </c>
      <c r="Q32" s="468"/>
    </row>
    <row r="33" spans="1:17" s="464" customFormat="1" ht="15.75" customHeight="1">
      <c r="A33" s="361"/>
      <c r="B33" s="362"/>
      <c r="C33" s="365">
        <v>4864913</v>
      </c>
      <c r="D33" s="40" t="s">
        <v>12</v>
      </c>
      <c r="E33" s="41" t="s">
        <v>346</v>
      </c>
      <c r="F33" s="371">
        <v>-1000</v>
      </c>
      <c r="G33" s="341">
        <v>0</v>
      </c>
      <c r="H33" s="342">
        <v>0</v>
      </c>
      <c r="I33" s="277">
        <f>G33-H33</f>
        <v>0</v>
      </c>
      <c r="J33" s="277">
        <f>$F33*I33</f>
        <v>0</v>
      </c>
      <c r="K33" s="277">
        <f>J33/1000000</f>
        <v>0</v>
      </c>
      <c r="L33" s="341">
        <v>999999</v>
      </c>
      <c r="M33" s="342">
        <v>1000000</v>
      </c>
      <c r="N33" s="277">
        <f>L33-M33</f>
        <v>-1</v>
      </c>
      <c r="O33" s="277">
        <f>$F33*N33</f>
        <v>1000</v>
      </c>
      <c r="P33" s="277">
        <f>O33/1000000</f>
        <v>0.001</v>
      </c>
      <c r="Q33" s="480" t="s">
        <v>457</v>
      </c>
    </row>
    <row r="34" spans="1:17" s="464" customFormat="1" ht="15.75" customHeight="1">
      <c r="A34" s="361">
        <v>23</v>
      </c>
      <c r="B34" s="362" t="s">
        <v>104</v>
      </c>
      <c r="C34" s="365">
        <v>5295140</v>
      </c>
      <c r="D34" s="40" t="s">
        <v>12</v>
      </c>
      <c r="E34" s="41" t="s">
        <v>346</v>
      </c>
      <c r="F34" s="365">
        <v>-1000</v>
      </c>
      <c r="G34" s="341">
        <v>999897</v>
      </c>
      <c r="H34" s="342">
        <v>999999</v>
      </c>
      <c r="I34" s="277">
        <f>G34-H34</f>
        <v>-102</v>
      </c>
      <c r="J34" s="277">
        <f>$F34*I34</f>
        <v>102000</v>
      </c>
      <c r="K34" s="277">
        <f>J34/1000000</f>
        <v>0.102</v>
      </c>
      <c r="L34" s="341">
        <v>999973</v>
      </c>
      <c r="M34" s="342">
        <v>1000000</v>
      </c>
      <c r="N34" s="277">
        <f>L34-M34</f>
        <v>-27</v>
      </c>
      <c r="O34" s="277">
        <f>$F34*N34</f>
        <v>27000</v>
      </c>
      <c r="P34" s="277">
        <f>O34/1000000</f>
        <v>0.027</v>
      </c>
      <c r="Q34" s="468"/>
    </row>
    <row r="35" spans="1:17" ht="15.75" customHeight="1">
      <c r="A35" s="361">
        <v>24</v>
      </c>
      <c r="B35" s="403" t="s">
        <v>145</v>
      </c>
      <c r="C35" s="372">
        <v>4902528</v>
      </c>
      <c r="D35" s="12" t="s">
        <v>12</v>
      </c>
      <c r="E35" s="41" t="s">
        <v>346</v>
      </c>
      <c r="F35" s="372">
        <v>300</v>
      </c>
      <c r="G35" s="339">
        <v>15</v>
      </c>
      <c r="H35" s="340">
        <v>15</v>
      </c>
      <c r="I35" s="389">
        <f>G35-H35</f>
        <v>0</v>
      </c>
      <c r="J35" s="389">
        <f>$F35*I35</f>
        <v>0</v>
      </c>
      <c r="K35" s="389">
        <f>J35/1000000</f>
        <v>0</v>
      </c>
      <c r="L35" s="339">
        <v>456</v>
      </c>
      <c r="M35" s="340">
        <v>456</v>
      </c>
      <c r="N35" s="389">
        <f>L35-M35</f>
        <v>0</v>
      </c>
      <c r="O35" s="389">
        <f>$F35*N35</f>
        <v>0</v>
      </c>
      <c r="P35" s="389">
        <f>O35/1000000</f>
        <v>0</v>
      </c>
      <c r="Q35" s="409"/>
    </row>
    <row r="36" spans="1:17" ht="15.75" customHeight="1">
      <c r="A36" s="361"/>
      <c r="B36" s="364" t="s">
        <v>27</v>
      </c>
      <c r="C36" s="365"/>
      <c r="D36" s="40"/>
      <c r="E36" s="40"/>
      <c r="F36" s="371"/>
      <c r="G36" s="339"/>
      <c r="H36" s="340"/>
      <c r="I36" s="389"/>
      <c r="J36" s="389"/>
      <c r="K36" s="389"/>
      <c r="L36" s="390"/>
      <c r="M36" s="389"/>
      <c r="N36" s="389"/>
      <c r="O36" s="389"/>
      <c r="P36" s="389"/>
      <c r="Q36" s="154"/>
    </row>
    <row r="37" spans="1:17" s="464" customFormat="1" ht="15">
      <c r="A37" s="361">
        <v>25</v>
      </c>
      <c r="B37" s="327" t="s">
        <v>46</v>
      </c>
      <c r="C37" s="365">
        <v>4864854</v>
      </c>
      <c r="D37" s="44" t="s">
        <v>12</v>
      </c>
      <c r="E37" s="41" t="s">
        <v>346</v>
      </c>
      <c r="F37" s="371">
        <v>1000</v>
      </c>
      <c r="G37" s="341">
        <v>999987</v>
      </c>
      <c r="H37" s="342">
        <v>999994</v>
      </c>
      <c r="I37" s="277">
        <f>G37-H37</f>
        <v>-7</v>
      </c>
      <c r="J37" s="277">
        <f>$F37*I37</f>
        <v>-7000</v>
      </c>
      <c r="K37" s="277">
        <f>J37/1000000</f>
        <v>-0.007</v>
      </c>
      <c r="L37" s="341">
        <v>6644</v>
      </c>
      <c r="M37" s="342">
        <v>6479</v>
      </c>
      <c r="N37" s="277">
        <f>L37-M37</f>
        <v>165</v>
      </c>
      <c r="O37" s="277">
        <f>$F37*N37</f>
        <v>165000</v>
      </c>
      <c r="P37" s="277">
        <f>O37/1000000</f>
        <v>0.165</v>
      </c>
      <c r="Q37" s="500"/>
    </row>
    <row r="38" spans="1:17" s="464" customFormat="1" ht="15.75" customHeight="1">
      <c r="A38" s="361"/>
      <c r="B38" s="364" t="s">
        <v>105</v>
      </c>
      <c r="C38" s="365"/>
      <c r="D38" s="40"/>
      <c r="E38" s="40"/>
      <c r="F38" s="371"/>
      <c r="G38" s="341"/>
      <c r="H38" s="342"/>
      <c r="I38" s="277"/>
      <c r="J38" s="277"/>
      <c r="K38" s="277"/>
      <c r="L38" s="276"/>
      <c r="M38" s="277"/>
      <c r="N38" s="277"/>
      <c r="O38" s="277"/>
      <c r="P38" s="277"/>
      <c r="Q38" s="468"/>
    </row>
    <row r="39" spans="1:17" s="464" customFormat="1" ht="15.75" customHeight="1">
      <c r="A39" s="361">
        <v>26</v>
      </c>
      <c r="B39" s="362" t="s">
        <v>106</v>
      </c>
      <c r="C39" s="365">
        <v>5295179</v>
      </c>
      <c r="D39" s="40" t="s">
        <v>12</v>
      </c>
      <c r="E39" s="41" t="s">
        <v>346</v>
      </c>
      <c r="F39" s="371">
        <v>-500</v>
      </c>
      <c r="G39" s="341">
        <v>22767</v>
      </c>
      <c r="H39" s="342">
        <v>20703</v>
      </c>
      <c r="I39" s="277">
        <f>G39-H39</f>
        <v>2064</v>
      </c>
      <c r="J39" s="277">
        <f>$F39*I39</f>
        <v>-1032000</v>
      </c>
      <c r="K39" s="277">
        <f>J39/1000000</f>
        <v>-1.032</v>
      </c>
      <c r="L39" s="341">
        <v>654</v>
      </c>
      <c r="M39" s="342">
        <v>310</v>
      </c>
      <c r="N39" s="277">
        <f>L39-M39</f>
        <v>344</v>
      </c>
      <c r="O39" s="277">
        <f>$F39*N39</f>
        <v>-172000</v>
      </c>
      <c r="P39" s="277">
        <f>O39/1000000</f>
        <v>-0.172</v>
      </c>
      <c r="Q39" s="468"/>
    </row>
    <row r="40" spans="1:17" s="464" customFormat="1" ht="15.75" customHeight="1">
      <c r="A40" s="361">
        <v>27</v>
      </c>
      <c r="B40" s="362" t="s">
        <v>107</v>
      </c>
      <c r="C40" s="365">
        <v>4865029</v>
      </c>
      <c r="D40" s="40" t="s">
        <v>12</v>
      </c>
      <c r="E40" s="41" t="s">
        <v>346</v>
      </c>
      <c r="F40" s="371">
        <v>-1000</v>
      </c>
      <c r="G40" s="341">
        <v>11649</v>
      </c>
      <c r="H40" s="342">
        <v>11354</v>
      </c>
      <c r="I40" s="277">
        <f>G40-H40</f>
        <v>295</v>
      </c>
      <c r="J40" s="277">
        <f>$F40*I40</f>
        <v>-295000</v>
      </c>
      <c r="K40" s="277">
        <f>J40/1000000</f>
        <v>-0.295</v>
      </c>
      <c r="L40" s="341">
        <v>145</v>
      </c>
      <c r="M40" s="342">
        <v>174</v>
      </c>
      <c r="N40" s="277">
        <f>L40-M40</f>
        <v>-29</v>
      </c>
      <c r="O40" s="277">
        <f>$F40*N40</f>
        <v>29000</v>
      </c>
      <c r="P40" s="277">
        <f>O40/1000000</f>
        <v>0.029</v>
      </c>
      <c r="Q40" s="480"/>
    </row>
    <row r="41" spans="1:17" s="464" customFormat="1" ht="15.75" customHeight="1">
      <c r="A41" s="361">
        <v>28</v>
      </c>
      <c r="B41" s="362" t="s">
        <v>108</v>
      </c>
      <c r="C41" s="365">
        <v>5128420</v>
      </c>
      <c r="D41" s="40" t="s">
        <v>12</v>
      </c>
      <c r="E41" s="41" t="s">
        <v>346</v>
      </c>
      <c r="F41" s="371">
        <v>-1000</v>
      </c>
      <c r="G41" s="341">
        <v>992649</v>
      </c>
      <c r="H41" s="342">
        <v>992784</v>
      </c>
      <c r="I41" s="277">
        <f>G41-H41</f>
        <v>-135</v>
      </c>
      <c r="J41" s="277">
        <f>$F41*I41</f>
        <v>135000</v>
      </c>
      <c r="K41" s="277">
        <f>J41/1000000</f>
        <v>0.135</v>
      </c>
      <c r="L41" s="341">
        <v>991904</v>
      </c>
      <c r="M41" s="342">
        <v>992043</v>
      </c>
      <c r="N41" s="277">
        <f>L41-M41</f>
        <v>-139</v>
      </c>
      <c r="O41" s="277">
        <f>$F41*N41</f>
        <v>139000</v>
      </c>
      <c r="P41" s="277">
        <f>O41/1000000</f>
        <v>0.139</v>
      </c>
      <c r="Q41" s="499"/>
    </row>
    <row r="42" spans="1:17" s="464" customFormat="1" ht="15.75" customHeight="1">
      <c r="A42" s="361">
        <v>29</v>
      </c>
      <c r="B42" s="327" t="s">
        <v>109</v>
      </c>
      <c r="C42" s="365">
        <v>4864906</v>
      </c>
      <c r="D42" s="40" t="s">
        <v>12</v>
      </c>
      <c r="E42" s="41" t="s">
        <v>346</v>
      </c>
      <c r="F42" s="371">
        <v>-1000</v>
      </c>
      <c r="G42" s="341">
        <v>997381</v>
      </c>
      <c r="H42" s="342">
        <v>997426</v>
      </c>
      <c r="I42" s="277">
        <f>G42-H42</f>
        <v>-45</v>
      </c>
      <c r="J42" s="277">
        <f>$F42*I42</f>
        <v>45000</v>
      </c>
      <c r="K42" s="277">
        <f>J42/1000000</f>
        <v>0.045</v>
      </c>
      <c r="L42" s="341">
        <v>998835</v>
      </c>
      <c r="M42" s="342">
        <v>998893</v>
      </c>
      <c r="N42" s="277">
        <f>L42-M42</f>
        <v>-58</v>
      </c>
      <c r="O42" s="277">
        <f>$F42*N42</f>
        <v>58000</v>
      </c>
      <c r="P42" s="277">
        <f>O42/1000000</f>
        <v>0.058</v>
      </c>
      <c r="Q42" s="486"/>
    </row>
    <row r="43" spans="1:17" ht="15.75" customHeight="1">
      <c r="A43" s="361"/>
      <c r="B43" s="364" t="s">
        <v>410</v>
      </c>
      <c r="C43" s="365"/>
      <c r="D43" s="472"/>
      <c r="E43" s="473"/>
      <c r="F43" s="371"/>
      <c r="G43" s="390"/>
      <c r="H43" s="389"/>
      <c r="I43" s="389"/>
      <c r="J43" s="389"/>
      <c r="K43" s="389"/>
      <c r="L43" s="390"/>
      <c r="M43" s="389"/>
      <c r="N43" s="389"/>
      <c r="O43" s="389"/>
      <c r="P43" s="389"/>
      <c r="Q43" s="191"/>
    </row>
    <row r="44" spans="1:17" s="464" customFormat="1" ht="15.75" customHeight="1">
      <c r="A44" s="361">
        <v>30</v>
      </c>
      <c r="B44" s="362" t="s">
        <v>106</v>
      </c>
      <c r="C44" s="365">
        <v>5295172</v>
      </c>
      <c r="D44" s="472" t="s">
        <v>12</v>
      </c>
      <c r="E44" s="473" t="s">
        <v>346</v>
      </c>
      <c r="F44" s="371">
        <v>-1000</v>
      </c>
      <c r="G44" s="341">
        <v>6328</v>
      </c>
      <c r="H44" s="342">
        <v>6714</v>
      </c>
      <c r="I44" s="277">
        <f>G44-H44</f>
        <v>-386</v>
      </c>
      <c r="J44" s="277">
        <f>$F44*I44</f>
        <v>386000</v>
      </c>
      <c r="K44" s="277">
        <f>J44/1000000</f>
        <v>0.386</v>
      </c>
      <c r="L44" s="341">
        <v>979964</v>
      </c>
      <c r="M44" s="342">
        <v>979964</v>
      </c>
      <c r="N44" s="277">
        <f>L44-M44</f>
        <v>0</v>
      </c>
      <c r="O44" s="277">
        <f>$F44*N44</f>
        <v>0</v>
      </c>
      <c r="P44" s="277">
        <f>O44/1000000</f>
        <v>0</v>
      </c>
      <c r="Q44" s="493" t="s">
        <v>464</v>
      </c>
    </row>
    <row r="45" spans="1:17" s="464" customFormat="1" ht="15.75" customHeight="1">
      <c r="A45" s="361"/>
      <c r="B45" s="362"/>
      <c r="C45" s="365">
        <v>5295177</v>
      </c>
      <c r="D45" s="472" t="s">
        <v>12</v>
      </c>
      <c r="E45" s="473" t="s">
        <v>346</v>
      </c>
      <c r="F45" s="371">
        <v>-1000</v>
      </c>
      <c r="G45" s="341">
        <v>999705</v>
      </c>
      <c r="H45" s="342">
        <v>1000000</v>
      </c>
      <c r="I45" s="277">
        <f>G45-H45</f>
        <v>-295</v>
      </c>
      <c r="J45" s="277">
        <f>$F45*I45</f>
        <v>295000</v>
      </c>
      <c r="K45" s="277">
        <f>J45/1000000</f>
        <v>0.295</v>
      </c>
      <c r="L45" s="341">
        <v>999939</v>
      </c>
      <c r="M45" s="342">
        <v>1000000</v>
      </c>
      <c r="N45" s="277">
        <f>L45-M45</f>
        <v>-61</v>
      </c>
      <c r="O45" s="277">
        <f>$F45*N45</f>
        <v>61000</v>
      </c>
      <c r="P45" s="277">
        <f>O45/1000000</f>
        <v>0.061</v>
      </c>
      <c r="Q45" s="743" t="s">
        <v>456</v>
      </c>
    </row>
    <row r="46" spans="1:17" s="464" customFormat="1" ht="15.75" customHeight="1">
      <c r="A46" s="361">
        <v>31</v>
      </c>
      <c r="B46" s="362" t="s">
        <v>413</v>
      </c>
      <c r="C46" s="365">
        <v>5128456</v>
      </c>
      <c r="D46" s="472" t="s">
        <v>12</v>
      </c>
      <c r="E46" s="473" t="s">
        <v>346</v>
      </c>
      <c r="F46" s="371">
        <v>-1000</v>
      </c>
      <c r="G46" s="341">
        <v>253</v>
      </c>
      <c r="H46" s="342">
        <v>676</v>
      </c>
      <c r="I46" s="277">
        <f>G46-H46</f>
        <v>-423</v>
      </c>
      <c r="J46" s="277">
        <f>$F46*I46</f>
        <v>423000</v>
      </c>
      <c r="K46" s="277">
        <f>J46/1000000</f>
        <v>0.423</v>
      </c>
      <c r="L46" s="341">
        <v>186</v>
      </c>
      <c r="M46" s="342">
        <v>186</v>
      </c>
      <c r="N46" s="277">
        <f>L46-M46</f>
        <v>0</v>
      </c>
      <c r="O46" s="277">
        <f>$F46*N46</f>
        <v>0</v>
      </c>
      <c r="P46" s="277">
        <f>O46/1000000</f>
        <v>0</v>
      </c>
      <c r="Q46" s="474"/>
    </row>
    <row r="47" spans="1:17" s="464" customFormat="1" ht="15.75" customHeight="1">
      <c r="A47" s="361">
        <v>32</v>
      </c>
      <c r="B47" s="362" t="s">
        <v>411</v>
      </c>
      <c r="C47" s="365">
        <v>5128452</v>
      </c>
      <c r="D47" s="472" t="s">
        <v>12</v>
      </c>
      <c r="E47" s="473" t="s">
        <v>346</v>
      </c>
      <c r="F47" s="371">
        <v>-1000</v>
      </c>
      <c r="G47" s="341">
        <v>996149</v>
      </c>
      <c r="H47" s="342">
        <v>996878</v>
      </c>
      <c r="I47" s="277">
        <f>G47-H47</f>
        <v>-729</v>
      </c>
      <c r="J47" s="277">
        <f>$F47*I47</f>
        <v>729000</v>
      </c>
      <c r="K47" s="277">
        <f>J47/1000000</f>
        <v>0.729</v>
      </c>
      <c r="L47" s="341">
        <v>999659</v>
      </c>
      <c r="M47" s="342">
        <v>999659</v>
      </c>
      <c r="N47" s="277">
        <f>L47-M47</f>
        <v>0</v>
      </c>
      <c r="O47" s="277">
        <f>$F47*N47</f>
        <v>0</v>
      </c>
      <c r="P47" s="277">
        <f>O47/1000000</f>
        <v>0</v>
      </c>
      <c r="Q47" s="493"/>
    </row>
    <row r="48" spans="1:17" s="464" customFormat="1" ht="15.75" customHeight="1">
      <c r="A48" s="361"/>
      <c r="B48" s="364" t="s">
        <v>42</v>
      </c>
      <c r="C48" s="365"/>
      <c r="D48" s="40"/>
      <c r="E48" s="40"/>
      <c r="F48" s="371"/>
      <c r="G48" s="341"/>
      <c r="H48" s="342"/>
      <c r="I48" s="277"/>
      <c r="J48" s="277"/>
      <c r="K48" s="277"/>
      <c r="L48" s="276"/>
      <c r="M48" s="277"/>
      <c r="N48" s="277"/>
      <c r="O48" s="277"/>
      <c r="P48" s="277"/>
      <c r="Q48" s="468"/>
    </row>
    <row r="49" spans="1:17" s="464" customFormat="1" ht="15.75" customHeight="1">
      <c r="A49" s="361"/>
      <c r="B49" s="363" t="s">
        <v>18</v>
      </c>
      <c r="C49" s="365"/>
      <c r="D49" s="44"/>
      <c r="E49" s="44"/>
      <c r="F49" s="371"/>
      <c r="G49" s="341"/>
      <c r="H49" s="342"/>
      <c r="I49" s="277"/>
      <c r="J49" s="277"/>
      <c r="K49" s="277"/>
      <c r="L49" s="276"/>
      <c r="M49" s="277"/>
      <c r="N49" s="277"/>
      <c r="O49" s="277"/>
      <c r="P49" s="277"/>
      <c r="Q49" s="468"/>
    </row>
    <row r="50" spans="1:17" s="464" customFormat="1" ht="15.75" customHeight="1">
      <c r="A50" s="361">
        <v>33</v>
      </c>
      <c r="B50" s="362" t="s">
        <v>19</v>
      </c>
      <c r="C50" s="365">
        <v>4864875</v>
      </c>
      <c r="D50" s="40" t="s">
        <v>12</v>
      </c>
      <c r="E50" s="41" t="s">
        <v>346</v>
      </c>
      <c r="F50" s="371">
        <v>1000</v>
      </c>
      <c r="G50" s="341">
        <v>999975</v>
      </c>
      <c r="H50" s="342">
        <v>999921</v>
      </c>
      <c r="I50" s="277">
        <f>G50-H50</f>
        <v>54</v>
      </c>
      <c r="J50" s="277">
        <f>$F50*I50</f>
        <v>54000</v>
      </c>
      <c r="K50" s="277">
        <f>J50/1000000</f>
        <v>0.054</v>
      </c>
      <c r="L50" s="341">
        <v>390</v>
      </c>
      <c r="M50" s="342">
        <v>364</v>
      </c>
      <c r="N50" s="277">
        <f>L50-M50</f>
        <v>26</v>
      </c>
      <c r="O50" s="277">
        <f>$F50*N50</f>
        <v>26000</v>
      </c>
      <c r="P50" s="277">
        <f>O50/1000000</f>
        <v>0.026</v>
      </c>
      <c r="Q50" s="762"/>
    </row>
    <row r="51" spans="1:17" s="464" customFormat="1" ht="15.75" customHeight="1">
      <c r="A51" s="361">
        <v>34</v>
      </c>
      <c r="B51" s="362" t="s">
        <v>20</v>
      </c>
      <c r="C51" s="365">
        <v>4864815</v>
      </c>
      <c r="D51" s="40" t="s">
        <v>12</v>
      </c>
      <c r="E51" s="41" t="s">
        <v>346</v>
      </c>
      <c r="F51" s="371">
        <v>200</v>
      </c>
      <c r="G51" s="341">
        <v>533</v>
      </c>
      <c r="H51" s="342">
        <v>285</v>
      </c>
      <c r="I51" s="277">
        <f>G51-H51</f>
        <v>248</v>
      </c>
      <c r="J51" s="277">
        <f>$F51*I51</f>
        <v>49600</v>
      </c>
      <c r="K51" s="277">
        <f>J51/1000000</f>
        <v>0.0496</v>
      </c>
      <c r="L51" s="341">
        <v>2707</v>
      </c>
      <c r="M51" s="342">
        <v>2701</v>
      </c>
      <c r="N51" s="277">
        <f>L51-M51</f>
        <v>6</v>
      </c>
      <c r="O51" s="277">
        <f>$F51*N51</f>
        <v>1200</v>
      </c>
      <c r="P51" s="277">
        <f>O51/1000000</f>
        <v>0.0012</v>
      </c>
      <c r="Q51" s="468" t="s">
        <v>464</v>
      </c>
    </row>
    <row r="52" spans="1:17" s="464" customFormat="1" ht="15.75" customHeight="1">
      <c r="A52" s="361"/>
      <c r="B52" s="362"/>
      <c r="C52" s="365">
        <v>4864914</v>
      </c>
      <c r="D52" s="40" t="s">
        <v>12</v>
      </c>
      <c r="E52" s="41" t="s">
        <v>346</v>
      </c>
      <c r="F52" s="371">
        <v>400</v>
      </c>
      <c r="G52" s="341">
        <v>152</v>
      </c>
      <c r="H52" s="342">
        <v>0</v>
      </c>
      <c r="I52" s="277">
        <f>G52-H52</f>
        <v>152</v>
      </c>
      <c r="J52" s="277">
        <f>$F52*I52</f>
        <v>60800</v>
      </c>
      <c r="K52" s="277">
        <f>J52/1000000</f>
        <v>0.0608</v>
      </c>
      <c r="L52" s="341">
        <v>9</v>
      </c>
      <c r="M52" s="342">
        <v>0</v>
      </c>
      <c r="N52" s="277">
        <f>L52-M52</f>
        <v>9</v>
      </c>
      <c r="O52" s="277">
        <f>$F52*N52</f>
        <v>3600</v>
      </c>
      <c r="P52" s="277">
        <f>O52/1000000</f>
        <v>0.0036</v>
      </c>
      <c r="Q52" s="468" t="s">
        <v>454</v>
      </c>
    </row>
    <row r="53" spans="1:17" ht="15.75" customHeight="1">
      <c r="A53" s="361"/>
      <c r="B53" s="364" t="s">
        <v>119</v>
      </c>
      <c r="C53" s="365"/>
      <c r="D53" s="40"/>
      <c r="E53" s="40"/>
      <c r="F53" s="371"/>
      <c r="G53" s="339"/>
      <c r="H53" s="340"/>
      <c r="I53" s="389"/>
      <c r="J53" s="389"/>
      <c r="K53" s="389"/>
      <c r="L53" s="390"/>
      <c r="M53" s="389"/>
      <c r="N53" s="389"/>
      <c r="O53" s="389"/>
      <c r="P53" s="389"/>
      <c r="Q53" s="154"/>
    </row>
    <row r="54" spans="1:17" s="464" customFormat="1" ht="15.75" customHeight="1">
      <c r="A54" s="361">
        <v>35</v>
      </c>
      <c r="B54" s="362" t="s">
        <v>120</v>
      </c>
      <c r="C54" s="365">
        <v>5295199</v>
      </c>
      <c r="D54" s="40" t="s">
        <v>12</v>
      </c>
      <c r="E54" s="41" t="s">
        <v>346</v>
      </c>
      <c r="F54" s="371">
        <v>1000</v>
      </c>
      <c r="G54" s="341">
        <v>998066</v>
      </c>
      <c r="H54" s="342">
        <v>998066</v>
      </c>
      <c r="I54" s="277">
        <f>G54-H54</f>
        <v>0</v>
      </c>
      <c r="J54" s="277">
        <f>$F54*I54</f>
        <v>0</v>
      </c>
      <c r="K54" s="277">
        <f>J54/1000000</f>
        <v>0</v>
      </c>
      <c r="L54" s="341">
        <v>1144</v>
      </c>
      <c r="M54" s="342">
        <v>1144</v>
      </c>
      <c r="N54" s="277">
        <f>L54-M54</f>
        <v>0</v>
      </c>
      <c r="O54" s="277">
        <f>$F54*N54</f>
        <v>0</v>
      </c>
      <c r="P54" s="277">
        <f>O54/1000000</f>
        <v>0</v>
      </c>
      <c r="Q54" s="468"/>
    </row>
    <row r="55" spans="1:17" s="505" customFormat="1" ht="15.75" customHeight="1">
      <c r="A55" s="349">
        <v>36</v>
      </c>
      <c r="B55" s="327" t="s">
        <v>121</v>
      </c>
      <c r="C55" s="365">
        <v>4865135</v>
      </c>
      <c r="D55" s="44" t="s">
        <v>12</v>
      </c>
      <c r="E55" s="41" t="s">
        <v>346</v>
      </c>
      <c r="F55" s="365">
        <v>1000</v>
      </c>
      <c r="G55" s="341">
        <v>151298</v>
      </c>
      <c r="H55" s="342">
        <v>151261</v>
      </c>
      <c r="I55" s="277">
        <f>G55-H55</f>
        <v>37</v>
      </c>
      <c r="J55" s="277">
        <f>$F55*I55</f>
        <v>37000</v>
      </c>
      <c r="K55" s="277">
        <f>J55/1000000</f>
        <v>0.037</v>
      </c>
      <c r="L55" s="341">
        <v>54269</v>
      </c>
      <c r="M55" s="342">
        <v>53969</v>
      </c>
      <c r="N55" s="277">
        <f>L55-M55</f>
        <v>300</v>
      </c>
      <c r="O55" s="277">
        <f>$F55*N55</f>
        <v>300000</v>
      </c>
      <c r="P55" s="277">
        <f>O55/1000000</f>
        <v>0.3</v>
      </c>
      <c r="Q55" s="341"/>
    </row>
    <row r="56" spans="1:17" s="464" customFormat="1" ht="15.75" customHeight="1">
      <c r="A56" s="349"/>
      <c r="B56" s="363" t="s">
        <v>447</v>
      </c>
      <c r="C56" s="365"/>
      <c r="D56" s="44"/>
      <c r="E56" s="41"/>
      <c r="F56" s="365"/>
      <c r="G56" s="341"/>
      <c r="H56" s="342"/>
      <c r="I56" s="277"/>
      <c r="J56" s="277"/>
      <c r="K56" s="277"/>
      <c r="L56" s="341"/>
      <c r="M56" s="342"/>
      <c r="N56" s="277"/>
      <c r="O56" s="277"/>
      <c r="P56" s="277"/>
      <c r="Q56" s="341"/>
    </row>
    <row r="57" spans="1:17" s="464" customFormat="1" ht="15.75" customHeight="1">
      <c r="A57" s="349">
        <v>37</v>
      </c>
      <c r="B57" s="327" t="s">
        <v>36</v>
      </c>
      <c r="C57" s="365">
        <v>5295145</v>
      </c>
      <c r="D57" s="44" t="s">
        <v>12</v>
      </c>
      <c r="E57" s="41" t="s">
        <v>346</v>
      </c>
      <c r="F57" s="365">
        <v>-1000</v>
      </c>
      <c r="G57" s="341">
        <v>999795</v>
      </c>
      <c r="H57" s="342">
        <v>1000058</v>
      </c>
      <c r="I57" s="277">
        <f>G57-H57</f>
        <v>-263</v>
      </c>
      <c r="J57" s="277">
        <f>$F57*I57</f>
        <v>263000</v>
      </c>
      <c r="K57" s="277">
        <f>J57/1000000</f>
        <v>0.263</v>
      </c>
      <c r="L57" s="341">
        <v>999984</v>
      </c>
      <c r="M57" s="342">
        <v>999984</v>
      </c>
      <c r="N57" s="277">
        <f>L57-M57</f>
        <v>0</v>
      </c>
      <c r="O57" s="277">
        <f>$F57*N57</f>
        <v>0</v>
      </c>
      <c r="P57" s="277">
        <f>O57/1000000</f>
        <v>0</v>
      </c>
      <c r="Q57" s="341"/>
    </row>
    <row r="58" spans="1:17" s="464" customFormat="1" ht="15.75" customHeight="1" thickBot="1">
      <c r="A58" s="747">
        <v>38</v>
      </c>
      <c r="B58" s="748" t="s">
        <v>175</v>
      </c>
      <c r="C58" s="366">
        <v>5295146</v>
      </c>
      <c r="D58" s="366" t="s">
        <v>12</v>
      </c>
      <c r="E58" s="366" t="s">
        <v>346</v>
      </c>
      <c r="F58" s="366">
        <v>-1000</v>
      </c>
      <c r="G58" s="341">
        <v>999658</v>
      </c>
      <c r="H58" s="366">
        <v>999889</v>
      </c>
      <c r="I58" s="366">
        <f>G58-H58</f>
        <v>-231</v>
      </c>
      <c r="J58" s="366">
        <f>$F58*I58</f>
        <v>231000</v>
      </c>
      <c r="K58" s="366">
        <f>J58/1000000</f>
        <v>0.231</v>
      </c>
      <c r="L58" s="341">
        <v>999928</v>
      </c>
      <c r="M58" s="366">
        <v>999928</v>
      </c>
      <c r="N58" s="366">
        <f>L58-M58</f>
        <v>0</v>
      </c>
      <c r="O58" s="366">
        <f>$F58*N58</f>
        <v>0</v>
      </c>
      <c r="P58" s="366">
        <f>O58/1000000</f>
        <v>0</v>
      </c>
      <c r="Q58" s="466"/>
    </row>
    <row r="59" spans="1:17" s="464" customFormat="1" ht="15.75" customHeight="1" thickTop="1">
      <c r="A59" s="349"/>
      <c r="B59" s="327"/>
      <c r="C59" s="365"/>
      <c r="D59" s="44"/>
      <c r="E59" s="41"/>
      <c r="F59" s="365"/>
      <c r="G59" s="342"/>
      <c r="H59" s="342"/>
      <c r="I59" s="277"/>
      <c r="J59" s="277"/>
      <c r="K59" s="277"/>
      <c r="L59" s="342"/>
      <c r="M59" s="342"/>
      <c r="N59" s="277"/>
      <c r="O59" s="277"/>
      <c r="P59" s="277"/>
      <c r="Q59" s="505"/>
    </row>
    <row r="60" spans="2:16" ht="16.5">
      <c r="B60" s="16" t="s">
        <v>139</v>
      </c>
      <c r="F60" s="201"/>
      <c r="I60" s="17"/>
      <c r="J60" s="17"/>
      <c r="K60" s="395">
        <f>SUM(K8:K55)-K31</f>
        <v>-0.7698166000000015</v>
      </c>
      <c r="N60" s="17"/>
      <c r="O60" s="17"/>
      <c r="P60" s="395">
        <f>SUM(P8:P55)-P31</f>
        <v>-0.16625980000000062</v>
      </c>
    </row>
    <row r="61" spans="2:16" ht="1.5" customHeight="1">
      <c r="B61" s="16"/>
      <c r="F61" s="201"/>
      <c r="I61" s="17"/>
      <c r="J61" s="17"/>
      <c r="K61" s="28"/>
      <c r="N61" s="17"/>
      <c r="O61" s="17"/>
      <c r="P61" s="28"/>
    </row>
    <row r="62" spans="2:16" ht="16.5">
      <c r="B62" s="16" t="s">
        <v>140</v>
      </c>
      <c r="F62" s="201"/>
      <c r="I62" s="17"/>
      <c r="J62" s="17"/>
      <c r="K62" s="395">
        <f>SUM(K60:K61)</f>
        <v>-0.7698166000000015</v>
      </c>
      <c r="N62" s="17"/>
      <c r="O62" s="17"/>
      <c r="P62" s="395">
        <f>SUM(P60:P61)</f>
        <v>-0.16625980000000062</v>
      </c>
    </row>
    <row r="63" ht="15">
      <c r="F63" s="201"/>
    </row>
    <row r="64" spans="6:17" ht="15">
      <c r="F64" s="201"/>
      <c r="Q64" s="256" t="str">
        <f>NDPL!$Q$1</f>
        <v>SEPTEMBER -2017</v>
      </c>
    </row>
    <row r="65" ht="15">
      <c r="F65" s="201"/>
    </row>
    <row r="66" spans="6:17" ht="15">
      <c r="F66" s="201"/>
      <c r="Q66" s="256"/>
    </row>
    <row r="67" spans="1:16" ht="18.75" thickBot="1">
      <c r="A67" s="88" t="s">
        <v>246</v>
      </c>
      <c r="F67" s="201"/>
      <c r="G67" s="6"/>
      <c r="H67" s="6"/>
      <c r="I67" s="48" t="s">
        <v>7</v>
      </c>
      <c r="J67" s="18"/>
      <c r="K67" s="18"/>
      <c r="L67" s="18"/>
      <c r="M67" s="18"/>
      <c r="N67" s="48" t="s">
        <v>398</v>
      </c>
      <c r="O67" s="18"/>
      <c r="P67" s="18"/>
    </row>
    <row r="68" spans="1:17" ht="39.75" thickBot="1" thickTop="1">
      <c r="A68" s="35" t="s">
        <v>8</v>
      </c>
      <c r="B68" s="32" t="s">
        <v>9</v>
      </c>
      <c r="C68" s="33" t="s">
        <v>1</v>
      </c>
      <c r="D68" s="33" t="s">
        <v>2</v>
      </c>
      <c r="E68" s="33" t="s">
        <v>3</v>
      </c>
      <c r="F68" s="33" t="s">
        <v>10</v>
      </c>
      <c r="G68" s="35" t="str">
        <f>NDPL!G5</f>
        <v>FINAL READING 01/10/2017</v>
      </c>
      <c r="H68" s="33" t="str">
        <f>NDPL!H5</f>
        <v>INTIAL READING 01/09/2017</v>
      </c>
      <c r="I68" s="33" t="s">
        <v>4</v>
      </c>
      <c r="J68" s="33" t="s">
        <v>5</v>
      </c>
      <c r="K68" s="33" t="s">
        <v>6</v>
      </c>
      <c r="L68" s="35" t="str">
        <f>NDPL!G5</f>
        <v>FINAL READING 01/10/2017</v>
      </c>
      <c r="M68" s="33" t="str">
        <f>NDPL!H5</f>
        <v>INTIAL READING 01/09/2017</v>
      </c>
      <c r="N68" s="33" t="s">
        <v>4</v>
      </c>
      <c r="O68" s="33" t="s">
        <v>5</v>
      </c>
      <c r="P68" s="33" t="s">
        <v>6</v>
      </c>
      <c r="Q68" s="34" t="s">
        <v>309</v>
      </c>
    </row>
    <row r="69" spans="1:16" ht="17.25" thickBot="1" thickTop="1">
      <c r="A69" s="19"/>
      <c r="B69" s="89"/>
      <c r="C69" s="19"/>
      <c r="D69" s="19"/>
      <c r="E69" s="19"/>
      <c r="F69" s="328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7" ht="15.75" customHeight="1" thickTop="1">
      <c r="A70" s="359"/>
      <c r="B70" s="360" t="s">
        <v>125</v>
      </c>
      <c r="C70" s="36"/>
      <c r="D70" s="36"/>
      <c r="E70" s="36"/>
      <c r="F70" s="329"/>
      <c r="G70" s="29"/>
      <c r="H70" s="476"/>
      <c r="I70" s="476"/>
      <c r="J70" s="476"/>
      <c r="K70" s="476"/>
      <c r="L70" s="29"/>
      <c r="M70" s="476"/>
      <c r="N70" s="476"/>
      <c r="O70" s="476"/>
      <c r="P70" s="476"/>
      <c r="Q70" s="571"/>
    </row>
    <row r="71" spans="1:17" s="464" customFormat="1" ht="15.75" customHeight="1">
      <c r="A71" s="361">
        <v>1</v>
      </c>
      <c r="B71" s="362" t="s">
        <v>15</v>
      </c>
      <c r="C71" s="365">
        <v>4864968</v>
      </c>
      <c r="D71" s="40" t="s">
        <v>12</v>
      </c>
      <c r="E71" s="41" t="s">
        <v>346</v>
      </c>
      <c r="F71" s="371">
        <v>-1000</v>
      </c>
      <c r="G71" s="341">
        <v>978909</v>
      </c>
      <c r="H71" s="342">
        <v>979293</v>
      </c>
      <c r="I71" s="342">
        <f>G71-H71</f>
        <v>-384</v>
      </c>
      <c r="J71" s="342">
        <f>$F71*I71</f>
        <v>384000</v>
      </c>
      <c r="K71" s="342">
        <f>J71/1000000</f>
        <v>0.384</v>
      </c>
      <c r="L71" s="341">
        <v>879041</v>
      </c>
      <c r="M71" s="342">
        <v>879072</v>
      </c>
      <c r="N71" s="342">
        <f>L71-M71</f>
        <v>-31</v>
      </c>
      <c r="O71" s="342">
        <f>$F71*N71</f>
        <v>31000</v>
      </c>
      <c r="P71" s="342">
        <f>O71/1000000</f>
        <v>0.031</v>
      </c>
      <c r="Q71" s="468"/>
    </row>
    <row r="72" spans="1:17" s="464" customFormat="1" ht="15.75" customHeight="1">
      <c r="A72" s="361">
        <v>2</v>
      </c>
      <c r="B72" s="362" t="s">
        <v>16</v>
      </c>
      <c r="C72" s="365">
        <v>5295149</v>
      </c>
      <c r="D72" s="40" t="s">
        <v>12</v>
      </c>
      <c r="E72" s="41" t="s">
        <v>346</v>
      </c>
      <c r="F72" s="371">
        <v>-1000</v>
      </c>
      <c r="G72" s="341">
        <v>993430</v>
      </c>
      <c r="H72" s="342">
        <v>993669</v>
      </c>
      <c r="I72" s="342">
        <f>G72-H72</f>
        <v>-239</v>
      </c>
      <c r="J72" s="342">
        <f>$F72*I72</f>
        <v>239000</v>
      </c>
      <c r="K72" s="342">
        <f>J72/1000000</f>
        <v>0.239</v>
      </c>
      <c r="L72" s="341">
        <v>962313</v>
      </c>
      <c r="M72" s="342">
        <v>962485</v>
      </c>
      <c r="N72" s="342">
        <f>L72-M72</f>
        <v>-172</v>
      </c>
      <c r="O72" s="342">
        <f>$F72*N72</f>
        <v>172000</v>
      </c>
      <c r="P72" s="342">
        <f>O72/1000000</f>
        <v>0.172</v>
      </c>
      <c r="Q72" s="468"/>
    </row>
    <row r="73" spans="1:17" s="464" customFormat="1" ht="15">
      <c r="A73" s="361">
        <v>3</v>
      </c>
      <c r="B73" s="362" t="s">
        <v>17</v>
      </c>
      <c r="C73" s="365">
        <v>4865033</v>
      </c>
      <c r="D73" s="40" t="s">
        <v>12</v>
      </c>
      <c r="E73" s="41" t="s">
        <v>346</v>
      </c>
      <c r="F73" s="371"/>
      <c r="G73" s="341">
        <v>999596</v>
      </c>
      <c r="H73" s="342">
        <v>999984</v>
      </c>
      <c r="I73" s="342">
        <f>G73-H73</f>
        <v>-388</v>
      </c>
      <c r="J73" s="342">
        <f>$F73*I73</f>
        <v>0</v>
      </c>
      <c r="K73" s="342">
        <f>J73/1000000</f>
        <v>0</v>
      </c>
      <c r="L73" s="341">
        <v>998957</v>
      </c>
      <c r="M73" s="342">
        <v>999015</v>
      </c>
      <c r="N73" s="342">
        <f>L73-M73</f>
        <v>-58</v>
      </c>
      <c r="O73" s="342">
        <f>$F73*N73</f>
        <v>0</v>
      </c>
      <c r="P73" s="342">
        <f>O73/1000000</f>
        <v>0</v>
      </c>
      <c r="Q73" s="465"/>
    </row>
    <row r="74" spans="1:17" s="464" customFormat="1" ht="15">
      <c r="A74" s="361">
        <v>4</v>
      </c>
      <c r="B74" s="362" t="s">
        <v>165</v>
      </c>
      <c r="C74" s="365">
        <v>5100231</v>
      </c>
      <c r="D74" s="40" t="s">
        <v>12</v>
      </c>
      <c r="E74" s="41" t="s">
        <v>346</v>
      </c>
      <c r="F74" s="371">
        <v>-2000</v>
      </c>
      <c r="G74" s="341">
        <v>990668</v>
      </c>
      <c r="H74" s="342">
        <v>991192</v>
      </c>
      <c r="I74" s="342">
        <f>G74-H74</f>
        <v>-524</v>
      </c>
      <c r="J74" s="342">
        <f>$F74*I74</f>
        <v>1048000</v>
      </c>
      <c r="K74" s="342">
        <f>J74/1000000</f>
        <v>1.048</v>
      </c>
      <c r="L74" s="341">
        <v>972206</v>
      </c>
      <c r="M74" s="342">
        <v>972236</v>
      </c>
      <c r="N74" s="342">
        <f>L74-M74</f>
        <v>-30</v>
      </c>
      <c r="O74" s="342">
        <f>$F74*N74</f>
        <v>60000</v>
      </c>
      <c r="P74" s="342">
        <f>O74/1000000</f>
        <v>0.06</v>
      </c>
      <c r="Q74" s="503"/>
    </row>
    <row r="75" spans="1:17" s="464" customFormat="1" ht="15.75" customHeight="1">
      <c r="A75" s="361"/>
      <c r="B75" s="363" t="s">
        <v>126</v>
      </c>
      <c r="C75" s="365"/>
      <c r="D75" s="44"/>
      <c r="E75" s="44"/>
      <c r="F75" s="371"/>
      <c r="G75" s="341"/>
      <c r="H75" s="342"/>
      <c r="I75" s="485"/>
      <c r="J75" s="485"/>
      <c r="K75" s="485"/>
      <c r="L75" s="341"/>
      <c r="M75" s="485"/>
      <c r="N75" s="485"/>
      <c r="O75" s="485"/>
      <c r="P75" s="485"/>
      <c r="Q75" s="468"/>
    </row>
    <row r="76" spans="1:17" s="464" customFormat="1" ht="15.75" customHeight="1">
      <c r="A76" s="361">
        <v>5</v>
      </c>
      <c r="B76" s="362" t="s">
        <v>127</v>
      </c>
      <c r="C76" s="365">
        <v>4864978</v>
      </c>
      <c r="D76" s="40" t="s">
        <v>12</v>
      </c>
      <c r="E76" s="41" t="s">
        <v>346</v>
      </c>
      <c r="F76" s="371">
        <v>-1000</v>
      </c>
      <c r="G76" s="341">
        <v>998014</v>
      </c>
      <c r="H76" s="342">
        <v>998762</v>
      </c>
      <c r="I76" s="485">
        <f aca="true" t="shared" si="12" ref="I76:I81">G76-H76</f>
        <v>-748</v>
      </c>
      <c r="J76" s="485">
        <f aca="true" t="shared" si="13" ref="J76:J81">$F76*I76</f>
        <v>748000</v>
      </c>
      <c r="K76" s="485">
        <f aca="true" t="shared" si="14" ref="K76:K81">J76/1000000</f>
        <v>0.748</v>
      </c>
      <c r="L76" s="341">
        <v>999119</v>
      </c>
      <c r="M76" s="342">
        <v>999119</v>
      </c>
      <c r="N76" s="485">
        <f aca="true" t="shared" si="15" ref="N76:N81">L76-M76</f>
        <v>0</v>
      </c>
      <c r="O76" s="485">
        <f aca="true" t="shared" si="16" ref="O76:O81">$F76*N76</f>
        <v>0</v>
      </c>
      <c r="P76" s="485">
        <f aca="true" t="shared" si="17" ref="P76:P81">O76/1000000</f>
        <v>0</v>
      </c>
      <c r="Q76" s="468"/>
    </row>
    <row r="77" spans="1:17" s="464" customFormat="1" ht="15.75" customHeight="1">
      <c r="A77" s="361">
        <v>6</v>
      </c>
      <c r="B77" s="362" t="s">
        <v>128</v>
      </c>
      <c r="C77" s="365">
        <v>5128449</v>
      </c>
      <c r="D77" s="40" t="s">
        <v>12</v>
      </c>
      <c r="E77" s="41" t="s">
        <v>346</v>
      </c>
      <c r="F77" s="371">
        <v>-1000</v>
      </c>
      <c r="G77" s="341">
        <v>994119</v>
      </c>
      <c r="H77" s="342">
        <v>994952</v>
      </c>
      <c r="I77" s="485">
        <f t="shared" si="12"/>
        <v>-833</v>
      </c>
      <c r="J77" s="485">
        <f t="shared" si="13"/>
        <v>833000</v>
      </c>
      <c r="K77" s="485">
        <f t="shared" si="14"/>
        <v>0.833</v>
      </c>
      <c r="L77" s="341">
        <v>998561</v>
      </c>
      <c r="M77" s="342">
        <v>998561</v>
      </c>
      <c r="N77" s="485">
        <f t="shared" si="15"/>
        <v>0</v>
      </c>
      <c r="O77" s="485">
        <f t="shared" si="16"/>
        <v>0</v>
      </c>
      <c r="P77" s="485">
        <f t="shared" si="17"/>
        <v>0</v>
      </c>
      <c r="Q77" s="468"/>
    </row>
    <row r="78" spans="1:17" s="464" customFormat="1" ht="15.75" customHeight="1">
      <c r="A78" s="361">
        <v>7</v>
      </c>
      <c r="B78" s="362" t="s">
        <v>129</v>
      </c>
      <c r="C78" s="365">
        <v>5295141</v>
      </c>
      <c r="D78" s="40" t="s">
        <v>12</v>
      </c>
      <c r="E78" s="41" t="s">
        <v>346</v>
      </c>
      <c r="F78" s="371">
        <v>-1000</v>
      </c>
      <c r="G78" s="341">
        <v>3925</v>
      </c>
      <c r="H78" s="342">
        <v>3892</v>
      </c>
      <c r="I78" s="485">
        <f t="shared" si="12"/>
        <v>33</v>
      </c>
      <c r="J78" s="485">
        <f t="shared" si="13"/>
        <v>-33000</v>
      </c>
      <c r="K78" s="485">
        <f t="shared" si="14"/>
        <v>-0.033</v>
      </c>
      <c r="L78" s="341">
        <v>999636</v>
      </c>
      <c r="M78" s="342">
        <v>999637</v>
      </c>
      <c r="N78" s="485">
        <f t="shared" si="15"/>
        <v>-1</v>
      </c>
      <c r="O78" s="485">
        <f t="shared" si="16"/>
        <v>1000</v>
      </c>
      <c r="P78" s="485">
        <f t="shared" si="17"/>
        <v>0.001</v>
      </c>
      <c r="Q78" s="468"/>
    </row>
    <row r="79" spans="1:17" s="464" customFormat="1" ht="15.75" customHeight="1">
      <c r="A79" s="361">
        <v>8</v>
      </c>
      <c r="B79" s="362" t="s">
        <v>130</v>
      </c>
      <c r="C79" s="365">
        <v>4865167</v>
      </c>
      <c r="D79" s="40" t="s">
        <v>12</v>
      </c>
      <c r="E79" s="41" t="s">
        <v>346</v>
      </c>
      <c r="F79" s="371">
        <v>-1000</v>
      </c>
      <c r="G79" s="341">
        <v>1655</v>
      </c>
      <c r="H79" s="277">
        <v>1655</v>
      </c>
      <c r="I79" s="485">
        <f t="shared" si="12"/>
        <v>0</v>
      </c>
      <c r="J79" s="485">
        <f t="shared" si="13"/>
        <v>0</v>
      </c>
      <c r="K79" s="485">
        <f t="shared" si="14"/>
        <v>0</v>
      </c>
      <c r="L79" s="341">
        <v>980809</v>
      </c>
      <c r="M79" s="342">
        <v>980809</v>
      </c>
      <c r="N79" s="485">
        <f t="shared" si="15"/>
        <v>0</v>
      </c>
      <c r="O79" s="485">
        <f t="shared" si="16"/>
        <v>0</v>
      </c>
      <c r="P79" s="485">
        <f t="shared" si="17"/>
        <v>0</v>
      </c>
      <c r="Q79" s="468"/>
    </row>
    <row r="80" spans="1:17" s="513" customFormat="1" ht="15">
      <c r="A80" s="555">
        <v>9</v>
      </c>
      <c r="B80" s="556" t="s">
        <v>131</v>
      </c>
      <c r="C80" s="557">
        <v>5295134</v>
      </c>
      <c r="D80" s="64" t="s">
        <v>12</v>
      </c>
      <c r="E80" s="65" t="s">
        <v>346</v>
      </c>
      <c r="F80" s="371">
        <v>-1000</v>
      </c>
      <c r="G80" s="341">
        <v>983792</v>
      </c>
      <c r="H80" s="342">
        <v>984073</v>
      </c>
      <c r="I80" s="485">
        <f t="shared" si="12"/>
        <v>-281</v>
      </c>
      <c r="J80" s="485">
        <f t="shared" si="13"/>
        <v>281000</v>
      </c>
      <c r="K80" s="485">
        <f t="shared" si="14"/>
        <v>0.281</v>
      </c>
      <c r="L80" s="341">
        <v>937384</v>
      </c>
      <c r="M80" s="342">
        <v>937448</v>
      </c>
      <c r="N80" s="485">
        <f t="shared" si="15"/>
        <v>-64</v>
      </c>
      <c r="O80" s="485">
        <f t="shared" si="16"/>
        <v>64000</v>
      </c>
      <c r="P80" s="485">
        <f t="shared" si="17"/>
        <v>0.064</v>
      </c>
      <c r="Q80" s="558"/>
    </row>
    <row r="81" spans="1:17" s="464" customFormat="1" ht="15.75" customHeight="1">
      <c r="A81" s="361">
        <v>10</v>
      </c>
      <c r="B81" s="362" t="s">
        <v>132</v>
      </c>
      <c r="C81" s="365">
        <v>5295135</v>
      </c>
      <c r="D81" s="40" t="s">
        <v>12</v>
      </c>
      <c r="E81" s="41" t="s">
        <v>346</v>
      </c>
      <c r="F81" s="371">
        <v>-1000</v>
      </c>
      <c r="G81" s="341">
        <v>989375</v>
      </c>
      <c r="H81" s="342">
        <v>989580</v>
      </c>
      <c r="I81" s="342">
        <f t="shared" si="12"/>
        <v>-205</v>
      </c>
      <c r="J81" s="342">
        <f t="shared" si="13"/>
        <v>205000</v>
      </c>
      <c r="K81" s="342">
        <f t="shared" si="14"/>
        <v>0.205</v>
      </c>
      <c r="L81" s="341">
        <v>989833</v>
      </c>
      <c r="M81" s="342">
        <v>989835</v>
      </c>
      <c r="N81" s="342">
        <f t="shared" si="15"/>
        <v>-2</v>
      </c>
      <c r="O81" s="342">
        <f t="shared" si="16"/>
        <v>2000</v>
      </c>
      <c r="P81" s="342">
        <f t="shared" si="17"/>
        <v>0.002</v>
      </c>
      <c r="Q81" s="503"/>
    </row>
    <row r="82" spans="1:17" s="464" customFormat="1" ht="15.75" customHeight="1">
      <c r="A82" s="361"/>
      <c r="B82" s="364" t="s">
        <v>133</v>
      </c>
      <c r="C82" s="365"/>
      <c r="D82" s="40"/>
      <c r="E82" s="40"/>
      <c r="F82" s="371"/>
      <c r="G82" s="341"/>
      <c r="H82" s="342"/>
      <c r="I82" s="485"/>
      <c r="J82" s="485"/>
      <c r="K82" s="485"/>
      <c r="L82" s="341"/>
      <c r="M82" s="485"/>
      <c r="N82" s="485"/>
      <c r="O82" s="485"/>
      <c r="P82" s="485"/>
      <c r="Q82" s="468"/>
    </row>
    <row r="83" spans="1:17" s="464" customFormat="1" ht="15.75" customHeight="1">
      <c r="A83" s="361">
        <v>11</v>
      </c>
      <c r="B83" s="362" t="s">
        <v>134</v>
      </c>
      <c r="C83" s="365">
        <v>5100229</v>
      </c>
      <c r="D83" s="40" t="s">
        <v>12</v>
      </c>
      <c r="E83" s="41" t="s">
        <v>346</v>
      </c>
      <c r="F83" s="371">
        <v>-1000</v>
      </c>
      <c r="G83" s="341">
        <v>979015</v>
      </c>
      <c r="H83" s="342">
        <v>979360</v>
      </c>
      <c r="I83" s="485">
        <f>G83-H83</f>
        <v>-345</v>
      </c>
      <c r="J83" s="485">
        <f>$F83*I83</f>
        <v>345000</v>
      </c>
      <c r="K83" s="485">
        <f>J83/1000000</f>
        <v>0.345</v>
      </c>
      <c r="L83" s="341">
        <v>963314</v>
      </c>
      <c r="M83" s="342">
        <v>963377</v>
      </c>
      <c r="N83" s="485">
        <f>L83-M83</f>
        <v>-63</v>
      </c>
      <c r="O83" s="485">
        <f>$F83*N83</f>
        <v>63000</v>
      </c>
      <c r="P83" s="485">
        <f>O83/1000000</f>
        <v>0.063</v>
      </c>
      <c r="Q83" s="468"/>
    </row>
    <row r="84" spans="1:17" s="464" customFormat="1" ht="15.75" customHeight="1">
      <c r="A84" s="361">
        <v>12</v>
      </c>
      <c r="B84" s="362" t="s">
        <v>135</v>
      </c>
      <c r="C84" s="365">
        <v>4864917</v>
      </c>
      <c r="D84" s="40" t="s">
        <v>12</v>
      </c>
      <c r="E84" s="41" t="s">
        <v>346</v>
      </c>
      <c r="F84" s="371">
        <v>-1000</v>
      </c>
      <c r="G84" s="341">
        <v>959914</v>
      </c>
      <c r="H84" s="342">
        <v>960082</v>
      </c>
      <c r="I84" s="485">
        <f>G84-H84</f>
        <v>-168</v>
      </c>
      <c r="J84" s="485">
        <f>$F84*I84</f>
        <v>168000</v>
      </c>
      <c r="K84" s="485">
        <f>J84/1000000</f>
        <v>0.168</v>
      </c>
      <c r="L84" s="341">
        <v>829374</v>
      </c>
      <c r="M84" s="342">
        <v>829687</v>
      </c>
      <c r="N84" s="485">
        <f>L84-M84</f>
        <v>-313</v>
      </c>
      <c r="O84" s="485">
        <f>$F84*N84</f>
        <v>313000</v>
      </c>
      <c r="P84" s="485">
        <f>O84/1000000</f>
        <v>0.313</v>
      </c>
      <c r="Q84" s="468"/>
    </row>
    <row r="85" spans="1:17" s="464" customFormat="1" ht="15.75" customHeight="1">
      <c r="A85" s="361"/>
      <c r="B85" s="363" t="s">
        <v>136</v>
      </c>
      <c r="C85" s="365"/>
      <c r="D85" s="44"/>
      <c r="E85" s="44"/>
      <c r="F85" s="371"/>
      <c r="G85" s="341"/>
      <c r="H85" s="342"/>
      <c r="I85" s="485"/>
      <c r="J85" s="485"/>
      <c r="K85" s="485"/>
      <c r="L85" s="341"/>
      <c r="M85" s="485"/>
      <c r="N85" s="485"/>
      <c r="O85" s="485"/>
      <c r="P85" s="485"/>
      <c r="Q85" s="468"/>
    </row>
    <row r="86" spans="1:17" s="464" customFormat="1" ht="19.5" customHeight="1">
      <c r="A86" s="361">
        <v>13</v>
      </c>
      <c r="B86" s="362" t="s">
        <v>137</v>
      </c>
      <c r="C86" s="365">
        <v>4865053</v>
      </c>
      <c r="D86" s="40" t="s">
        <v>12</v>
      </c>
      <c r="E86" s="41" t="s">
        <v>346</v>
      </c>
      <c r="F86" s="371">
        <v>-1000</v>
      </c>
      <c r="G86" s="341">
        <v>15125</v>
      </c>
      <c r="H86" s="342">
        <v>15906</v>
      </c>
      <c r="I86" s="485">
        <f>G86-H86</f>
        <v>-781</v>
      </c>
      <c r="J86" s="485">
        <f>$F86*I86</f>
        <v>781000</v>
      </c>
      <c r="K86" s="485">
        <f>J86/1000000</f>
        <v>0.781</v>
      </c>
      <c r="L86" s="341">
        <v>33706</v>
      </c>
      <c r="M86" s="342">
        <v>33698</v>
      </c>
      <c r="N86" s="485">
        <f>L86-M86</f>
        <v>8</v>
      </c>
      <c r="O86" s="485">
        <f>$F86*N86</f>
        <v>-8000</v>
      </c>
      <c r="P86" s="485">
        <f>O86/1000000</f>
        <v>-0.008</v>
      </c>
      <c r="Q86" s="479"/>
    </row>
    <row r="87" spans="1:17" s="464" customFormat="1" ht="19.5" customHeight="1">
      <c r="A87" s="361">
        <v>14</v>
      </c>
      <c r="B87" s="362" t="s">
        <v>138</v>
      </c>
      <c r="C87" s="365">
        <v>5128445</v>
      </c>
      <c r="D87" s="40" t="s">
        <v>12</v>
      </c>
      <c r="E87" s="41" t="s">
        <v>346</v>
      </c>
      <c r="F87" s="371">
        <v>-1000</v>
      </c>
      <c r="G87" s="341">
        <v>2768</v>
      </c>
      <c r="H87" s="342">
        <v>2931</v>
      </c>
      <c r="I87" s="342">
        <f>G87-H87</f>
        <v>-163</v>
      </c>
      <c r="J87" s="342">
        <f>$F87*I87</f>
        <v>163000</v>
      </c>
      <c r="K87" s="342">
        <f>J87/1000000</f>
        <v>0.163</v>
      </c>
      <c r="L87" s="341">
        <v>999918</v>
      </c>
      <c r="M87" s="342">
        <v>999918</v>
      </c>
      <c r="N87" s="342">
        <f>L87-M87</f>
        <v>0</v>
      </c>
      <c r="O87" s="342">
        <f>$F87*N87</f>
        <v>0</v>
      </c>
      <c r="P87" s="342">
        <f>O87/1000000</f>
        <v>0</v>
      </c>
      <c r="Q87" s="479"/>
    </row>
    <row r="88" spans="1:17" s="464" customFormat="1" ht="19.5" customHeight="1">
      <c r="A88" s="361">
        <v>15</v>
      </c>
      <c r="B88" s="362" t="s">
        <v>412</v>
      </c>
      <c r="C88" s="365">
        <v>5295165</v>
      </c>
      <c r="D88" s="40" t="s">
        <v>12</v>
      </c>
      <c r="E88" s="41" t="s">
        <v>346</v>
      </c>
      <c r="F88" s="371">
        <v>-1000</v>
      </c>
      <c r="G88" s="341">
        <v>960904</v>
      </c>
      <c r="H88" s="342">
        <v>963011</v>
      </c>
      <c r="I88" s="342">
        <f>G88-H88</f>
        <v>-2107</v>
      </c>
      <c r="J88" s="342">
        <f>$F88*I88</f>
        <v>2107000</v>
      </c>
      <c r="K88" s="342">
        <f>J88/1000000</f>
        <v>2.107</v>
      </c>
      <c r="L88" s="341">
        <v>919598</v>
      </c>
      <c r="M88" s="342">
        <v>919598</v>
      </c>
      <c r="N88" s="342">
        <f>L88-M88</f>
        <v>0</v>
      </c>
      <c r="O88" s="342">
        <f>$F88*N88</f>
        <v>0</v>
      </c>
      <c r="P88" s="342">
        <f>O88/1000000</f>
        <v>0</v>
      </c>
      <c r="Q88" s="479"/>
    </row>
    <row r="89" spans="1:17" s="464" customFormat="1" ht="14.25" customHeight="1">
      <c r="A89" s="361"/>
      <c r="B89" s="364" t="s">
        <v>143</v>
      </c>
      <c r="C89" s="365"/>
      <c r="D89" s="40"/>
      <c r="E89" s="40"/>
      <c r="F89" s="371"/>
      <c r="G89" s="392"/>
      <c r="H89" s="342"/>
      <c r="I89" s="342"/>
      <c r="J89" s="342"/>
      <c r="K89" s="342"/>
      <c r="L89" s="392"/>
      <c r="M89" s="342"/>
      <c r="N89" s="342"/>
      <c r="O89" s="342"/>
      <c r="P89" s="342"/>
      <c r="Q89" s="468"/>
    </row>
    <row r="90" spans="1:17" s="464" customFormat="1" ht="15.75" thickBot="1">
      <c r="A90" s="749">
        <v>16</v>
      </c>
      <c r="B90" s="750" t="s">
        <v>144</v>
      </c>
      <c r="C90" s="366">
        <v>4865087</v>
      </c>
      <c r="D90" s="90" t="s">
        <v>12</v>
      </c>
      <c r="E90" s="511" t="s">
        <v>346</v>
      </c>
      <c r="F90" s="366">
        <v>100</v>
      </c>
      <c r="G90" s="341">
        <v>0</v>
      </c>
      <c r="H90" s="467">
        <v>0</v>
      </c>
      <c r="I90" s="467">
        <f>G90-H90</f>
        <v>0</v>
      </c>
      <c r="J90" s="467">
        <f>$F90*I90</f>
        <v>0</v>
      </c>
      <c r="K90" s="467">
        <f>J90/1000000</f>
        <v>0</v>
      </c>
      <c r="L90" s="341">
        <v>0</v>
      </c>
      <c r="M90" s="467">
        <v>0</v>
      </c>
      <c r="N90" s="467">
        <f>L90-M90</f>
        <v>0</v>
      </c>
      <c r="O90" s="467">
        <f>$F90*N90</f>
        <v>0</v>
      </c>
      <c r="P90" s="467">
        <f>O90/1000000</f>
        <v>0</v>
      </c>
      <c r="Q90" s="751"/>
    </row>
    <row r="91" spans="1:17" ht="18.75" thickTop="1">
      <c r="A91" s="464"/>
      <c r="B91" s="303" t="s">
        <v>248</v>
      </c>
      <c r="C91" s="464"/>
      <c r="D91" s="464"/>
      <c r="E91" s="464"/>
      <c r="F91" s="617"/>
      <c r="G91" s="464"/>
      <c r="H91" s="464"/>
      <c r="I91" s="572"/>
      <c r="J91" s="572"/>
      <c r="K91" s="157">
        <f>SUM(K71:K89)</f>
        <v>7.269</v>
      </c>
      <c r="L91" s="505"/>
      <c r="M91" s="464"/>
      <c r="N91" s="572"/>
      <c r="O91" s="572"/>
      <c r="P91" s="157">
        <f>SUM(P71:P89)</f>
        <v>0.698</v>
      </c>
      <c r="Q91" s="464"/>
    </row>
    <row r="92" spans="2:16" ht="18">
      <c r="B92" s="303"/>
      <c r="F92" s="201"/>
      <c r="I92" s="17"/>
      <c r="J92" s="17"/>
      <c r="K92" s="20"/>
      <c r="L92" s="18"/>
      <c r="N92" s="17"/>
      <c r="O92" s="17"/>
      <c r="P92" s="305"/>
    </row>
    <row r="93" spans="2:16" ht="18">
      <c r="B93" s="303" t="s">
        <v>146</v>
      </c>
      <c r="F93" s="201"/>
      <c r="I93" s="17"/>
      <c r="J93" s="17"/>
      <c r="K93" s="358">
        <f>SUM(K91:K92)</f>
        <v>7.269</v>
      </c>
      <c r="L93" s="18"/>
      <c r="N93" s="17"/>
      <c r="O93" s="17"/>
      <c r="P93" s="358">
        <f>SUM(P91:P92)</f>
        <v>0.698</v>
      </c>
    </row>
    <row r="94" spans="6:16" ht="15">
      <c r="F94" s="201"/>
      <c r="I94" s="17"/>
      <c r="J94" s="17"/>
      <c r="K94" s="20"/>
      <c r="L94" s="18"/>
      <c r="N94" s="17"/>
      <c r="O94" s="17"/>
      <c r="P94" s="20"/>
    </row>
    <row r="95" spans="6:16" ht="15">
      <c r="F95" s="201"/>
      <c r="I95" s="17"/>
      <c r="J95" s="17"/>
      <c r="K95" s="20"/>
      <c r="L95" s="18"/>
      <c r="N95" s="17"/>
      <c r="O95" s="17"/>
      <c r="P95" s="20"/>
    </row>
    <row r="96" spans="6:18" ht="15">
      <c r="F96" s="201"/>
      <c r="I96" s="17"/>
      <c r="J96" s="17"/>
      <c r="K96" s="20"/>
      <c r="L96" s="18"/>
      <c r="N96" s="17"/>
      <c r="O96" s="17"/>
      <c r="P96" s="20"/>
      <c r="Q96" s="256" t="str">
        <f>NDPL!Q1</f>
        <v>SEPTEMBER -2017</v>
      </c>
      <c r="R96" s="256"/>
    </row>
    <row r="97" spans="1:16" ht="18.75" thickBot="1">
      <c r="A97" s="316" t="s">
        <v>247</v>
      </c>
      <c r="F97" s="201"/>
      <c r="G97" s="6"/>
      <c r="H97" s="6"/>
      <c r="I97" s="48" t="s">
        <v>7</v>
      </c>
      <c r="J97" s="18"/>
      <c r="K97" s="18"/>
      <c r="L97" s="18"/>
      <c r="M97" s="18"/>
      <c r="N97" s="48" t="s">
        <v>398</v>
      </c>
      <c r="O97" s="18"/>
      <c r="P97" s="18"/>
    </row>
    <row r="98" spans="1:17" ht="48" customHeight="1" thickBot="1" thickTop="1">
      <c r="A98" s="35" t="s">
        <v>8</v>
      </c>
      <c r="B98" s="32" t="s">
        <v>9</v>
      </c>
      <c r="C98" s="33" t="s">
        <v>1</v>
      </c>
      <c r="D98" s="33" t="s">
        <v>2</v>
      </c>
      <c r="E98" s="33" t="s">
        <v>3</v>
      </c>
      <c r="F98" s="33" t="s">
        <v>10</v>
      </c>
      <c r="G98" s="35" t="str">
        <f>NDPL!G5</f>
        <v>FINAL READING 01/10/2017</v>
      </c>
      <c r="H98" s="33" t="str">
        <f>NDPL!H5</f>
        <v>INTIAL READING 01/09/2017</v>
      </c>
      <c r="I98" s="33" t="s">
        <v>4</v>
      </c>
      <c r="J98" s="33" t="s">
        <v>5</v>
      </c>
      <c r="K98" s="33" t="s">
        <v>6</v>
      </c>
      <c r="L98" s="35" t="str">
        <f>NDPL!G5</f>
        <v>FINAL READING 01/10/2017</v>
      </c>
      <c r="M98" s="33" t="str">
        <f>NDPL!H5</f>
        <v>INTIAL READING 01/09/2017</v>
      </c>
      <c r="N98" s="33" t="s">
        <v>4</v>
      </c>
      <c r="O98" s="33" t="s">
        <v>5</v>
      </c>
      <c r="P98" s="33" t="s">
        <v>6</v>
      </c>
      <c r="Q98" s="34" t="s">
        <v>309</v>
      </c>
    </row>
    <row r="99" spans="1:16" ht="17.25" thickBot="1" thickTop="1">
      <c r="A99" s="5"/>
      <c r="B99" s="43"/>
      <c r="C99" s="4"/>
      <c r="D99" s="4"/>
      <c r="E99" s="4"/>
      <c r="F99" s="330"/>
      <c r="G99" s="4"/>
      <c r="H99" s="4"/>
      <c r="I99" s="4"/>
      <c r="J99" s="4"/>
      <c r="K99" s="4"/>
      <c r="L99" s="19"/>
      <c r="M99" s="4"/>
      <c r="N99" s="4"/>
      <c r="O99" s="4"/>
      <c r="P99" s="4"/>
    </row>
    <row r="100" spans="1:17" ht="15.75" customHeight="1" thickTop="1">
      <c r="A100" s="359"/>
      <c r="B100" s="368" t="s">
        <v>32</v>
      </c>
      <c r="C100" s="369"/>
      <c r="D100" s="83"/>
      <c r="E100" s="91"/>
      <c r="F100" s="331"/>
      <c r="G100" s="31"/>
      <c r="H100" s="24"/>
      <c r="I100" s="25"/>
      <c r="J100" s="25"/>
      <c r="K100" s="25"/>
      <c r="L100" s="23"/>
      <c r="M100" s="24"/>
      <c r="N100" s="25"/>
      <c r="O100" s="25"/>
      <c r="P100" s="25"/>
      <c r="Q100" s="153"/>
    </row>
    <row r="101" spans="1:17" s="464" customFormat="1" ht="15.75" customHeight="1">
      <c r="A101" s="361">
        <v>1</v>
      </c>
      <c r="B101" s="362" t="s">
        <v>33</v>
      </c>
      <c r="C101" s="365">
        <v>4902506</v>
      </c>
      <c r="D101" s="472" t="s">
        <v>12</v>
      </c>
      <c r="E101" s="473" t="s">
        <v>346</v>
      </c>
      <c r="F101" s="371">
        <v>-400</v>
      </c>
      <c r="G101" s="341">
        <v>657</v>
      </c>
      <c r="H101" s="277">
        <v>566</v>
      </c>
      <c r="I101" s="277">
        <f>G101-H101</f>
        <v>91</v>
      </c>
      <c r="J101" s="277">
        <f>$F101*I101</f>
        <v>-36400</v>
      </c>
      <c r="K101" s="277">
        <f>J101/1000000</f>
        <v>-0.0364</v>
      </c>
      <c r="L101" s="341">
        <v>998532</v>
      </c>
      <c r="M101" s="277">
        <v>998533</v>
      </c>
      <c r="N101" s="277">
        <f>L101-M101</f>
        <v>-1</v>
      </c>
      <c r="O101" s="277">
        <f>$F101*N101</f>
        <v>400</v>
      </c>
      <c r="P101" s="277">
        <f>O101/1000000</f>
        <v>0.0004</v>
      </c>
      <c r="Q101" s="499"/>
    </row>
    <row r="102" spans="1:17" s="464" customFormat="1" ht="15.75" customHeight="1">
      <c r="A102" s="361">
        <v>2</v>
      </c>
      <c r="B102" s="362" t="s">
        <v>34</v>
      </c>
      <c r="C102" s="365">
        <v>5128405</v>
      </c>
      <c r="D102" s="40" t="s">
        <v>12</v>
      </c>
      <c r="E102" s="41" t="s">
        <v>346</v>
      </c>
      <c r="F102" s="371">
        <v>-500</v>
      </c>
      <c r="G102" s="341">
        <v>5982</v>
      </c>
      <c r="H102" s="342">
        <v>5979</v>
      </c>
      <c r="I102" s="277">
        <f aca="true" t="shared" si="18" ref="I102:I107">G102-H102</f>
        <v>3</v>
      </c>
      <c r="J102" s="277">
        <f aca="true" t="shared" si="19" ref="J102:J110">$F102*I102</f>
        <v>-1500</v>
      </c>
      <c r="K102" s="277">
        <f aca="true" t="shared" si="20" ref="K102:K110">J102/1000000</f>
        <v>-0.0015</v>
      </c>
      <c r="L102" s="341">
        <v>1698</v>
      </c>
      <c r="M102" s="342">
        <v>1697</v>
      </c>
      <c r="N102" s="342">
        <f aca="true" t="shared" si="21" ref="N102:N107">L102-M102</f>
        <v>1</v>
      </c>
      <c r="O102" s="342">
        <f aca="true" t="shared" si="22" ref="O102:O110">$F102*N102</f>
        <v>-500</v>
      </c>
      <c r="P102" s="342">
        <f aca="true" t="shared" si="23" ref="P102:P110">O102/1000000</f>
        <v>-0.0005</v>
      </c>
      <c r="Q102" s="468"/>
    </row>
    <row r="103" spans="1:17" s="464" customFormat="1" ht="15.75" customHeight="1">
      <c r="A103" s="361"/>
      <c r="B103" s="364" t="s">
        <v>377</v>
      </c>
      <c r="C103" s="365"/>
      <c r="D103" s="40"/>
      <c r="E103" s="41"/>
      <c r="F103" s="371"/>
      <c r="G103" s="393"/>
      <c r="H103" s="277"/>
      <c r="I103" s="277"/>
      <c r="J103" s="277"/>
      <c r="K103" s="277"/>
      <c r="L103" s="341" t="e">
        <v>#N/A</v>
      </c>
      <c r="M103" s="342"/>
      <c r="N103" s="342"/>
      <c r="O103" s="342"/>
      <c r="P103" s="342"/>
      <c r="Q103" s="468"/>
    </row>
    <row r="104" spans="1:17" s="464" customFormat="1" ht="15">
      <c r="A104" s="361">
        <v>3</v>
      </c>
      <c r="B104" s="327" t="s">
        <v>111</v>
      </c>
      <c r="C104" s="365">
        <v>4865107</v>
      </c>
      <c r="D104" s="44" t="s">
        <v>12</v>
      </c>
      <c r="E104" s="41" t="s">
        <v>346</v>
      </c>
      <c r="F104" s="371"/>
      <c r="G104" s="341">
        <v>377</v>
      </c>
      <c r="H104" s="277">
        <v>167</v>
      </c>
      <c r="I104" s="277">
        <f>G104-H104</f>
        <v>210</v>
      </c>
      <c r="J104" s="277">
        <f>$F104*I104</f>
        <v>0</v>
      </c>
      <c r="K104" s="277">
        <f>J104/1000000</f>
        <v>0</v>
      </c>
      <c r="L104" s="341">
        <v>520</v>
      </c>
      <c r="M104" s="277">
        <v>413</v>
      </c>
      <c r="N104" s="342">
        <f>L104-M104</f>
        <v>107</v>
      </c>
      <c r="O104" s="342">
        <f>$F104*N104</f>
        <v>0</v>
      </c>
      <c r="P104" s="342">
        <f>O104/1000000</f>
        <v>0</v>
      </c>
      <c r="Q104" s="500"/>
    </row>
    <row r="105" spans="1:17" s="464" customFormat="1" ht="15.75" customHeight="1">
      <c r="A105" s="361">
        <v>4</v>
      </c>
      <c r="B105" s="362" t="s">
        <v>112</v>
      </c>
      <c r="C105" s="365">
        <v>4865137</v>
      </c>
      <c r="D105" s="40" t="s">
        <v>12</v>
      </c>
      <c r="E105" s="41" t="s">
        <v>346</v>
      </c>
      <c r="F105" s="371">
        <v>-100</v>
      </c>
      <c r="G105" s="341">
        <v>74498</v>
      </c>
      <c r="H105" s="277">
        <v>74483</v>
      </c>
      <c r="I105" s="277">
        <f t="shared" si="18"/>
        <v>15</v>
      </c>
      <c r="J105" s="277">
        <f t="shared" si="19"/>
        <v>-1500</v>
      </c>
      <c r="K105" s="277">
        <f t="shared" si="20"/>
        <v>-0.0015</v>
      </c>
      <c r="L105" s="341">
        <v>144006</v>
      </c>
      <c r="M105" s="277">
        <v>143867</v>
      </c>
      <c r="N105" s="342">
        <f t="shared" si="21"/>
        <v>139</v>
      </c>
      <c r="O105" s="342">
        <f t="shared" si="22"/>
        <v>-13900</v>
      </c>
      <c r="P105" s="342">
        <f t="shared" si="23"/>
        <v>-0.0139</v>
      </c>
      <c r="Q105" s="468"/>
    </row>
    <row r="106" spans="1:17" s="464" customFormat="1" ht="15">
      <c r="A106" s="361">
        <v>5</v>
      </c>
      <c r="B106" s="362" t="s">
        <v>113</v>
      </c>
      <c r="C106" s="365">
        <v>4865138</v>
      </c>
      <c r="D106" s="40" t="s">
        <v>12</v>
      </c>
      <c r="E106" s="41" t="s">
        <v>346</v>
      </c>
      <c r="F106" s="371">
        <v>-200</v>
      </c>
      <c r="G106" s="341">
        <v>972881</v>
      </c>
      <c r="H106" s="277">
        <v>973087</v>
      </c>
      <c r="I106" s="277">
        <f>G106-H106</f>
        <v>-206</v>
      </c>
      <c r="J106" s="277">
        <f t="shared" si="19"/>
        <v>41200</v>
      </c>
      <c r="K106" s="277">
        <f t="shared" si="20"/>
        <v>0.0412</v>
      </c>
      <c r="L106" s="341">
        <v>994950</v>
      </c>
      <c r="M106" s="277">
        <v>995109</v>
      </c>
      <c r="N106" s="342">
        <f>L106-M106</f>
        <v>-159</v>
      </c>
      <c r="O106" s="342">
        <f t="shared" si="22"/>
        <v>31800</v>
      </c>
      <c r="P106" s="342">
        <f t="shared" si="23"/>
        <v>0.0318</v>
      </c>
      <c r="Q106" s="761"/>
    </row>
    <row r="107" spans="1:17" s="464" customFormat="1" ht="15">
      <c r="A107" s="361">
        <v>6</v>
      </c>
      <c r="B107" s="362" t="s">
        <v>114</v>
      </c>
      <c r="C107" s="365">
        <v>5295200</v>
      </c>
      <c r="D107" s="40" t="s">
        <v>12</v>
      </c>
      <c r="E107" s="41" t="s">
        <v>346</v>
      </c>
      <c r="F107" s="371">
        <v>-200</v>
      </c>
      <c r="G107" s="341">
        <v>38339</v>
      </c>
      <c r="H107" s="342">
        <v>37187</v>
      </c>
      <c r="I107" s="277">
        <f t="shared" si="18"/>
        <v>1152</v>
      </c>
      <c r="J107" s="277">
        <f t="shared" si="19"/>
        <v>-230400</v>
      </c>
      <c r="K107" s="277">
        <f t="shared" si="20"/>
        <v>-0.2304</v>
      </c>
      <c r="L107" s="341">
        <v>118461</v>
      </c>
      <c r="M107" s="342">
        <v>117937</v>
      </c>
      <c r="N107" s="342">
        <f t="shared" si="21"/>
        <v>524</v>
      </c>
      <c r="O107" s="342">
        <f t="shared" si="22"/>
        <v>-104800</v>
      </c>
      <c r="P107" s="342">
        <f t="shared" si="23"/>
        <v>-0.1048</v>
      </c>
      <c r="Q107" s="733"/>
    </row>
    <row r="108" spans="1:17" s="464" customFormat="1" ht="15">
      <c r="A108" s="361">
        <v>7</v>
      </c>
      <c r="B108" s="362" t="s">
        <v>115</v>
      </c>
      <c r="C108" s="365">
        <v>4865050</v>
      </c>
      <c r="D108" s="40" t="s">
        <v>12</v>
      </c>
      <c r="E108" s="41" t="s">
        <v>346</v>
      </c>
      <c r="F108" s="371">
        <v>-800</v>
      </c>
      <c r="G108" s="341">
        <v>16889</v>
      </c>
      <c r="H108" s="342">
        <v>16810</v>
      </c>
      <c r="I108" s="277">
        <f aca="true" t="shared" si="24" ref="I108:I113">G108-H108</f>
        <v>79</v>
      </c>
      <c r="J108" s="277">
        <f t="shared" si="19"/>
        <v>-63200</v>
      </c>
      <c r="K108" s="277">
        <f t="shared" si="20"/>
        <v>-0.0632</v>
      </c>
      <c r="L108" s="341">
        <v>13861</v>
      </c>
      <c r="M108" s="342">
        <v>13474</v>
      </c>
      <c r="N108" s="342">
        <f aca="true" t="shared" si="25" ref="N108:N113">L108-M108</f>
        <v>387</v>
      </c>
      <c r="O108" s="342">
        <f t="shared" si="22"/>
        <v>-309600</v>
      </c>
      <c r="P108" s="342">
        <f t="shared" si="23"/>
        <v>-0.3096</v>
      </c>
      <c r="Q108" s="479"/>
    </row>
    <row r="109" spans="1:17" s="464" customFormat="1" ht="15.75" customHeight="1">
      <c r="A109" s="361">
        <v>8</v>
      </c>
      <c r="B109" s="362" t="s">
        <v>373</v>
      </c>
      <c r="C109" s="365">
        <v>4864949</v>
      </c>
      <c r="D109" s="40" t="s">
        <v>12</v>
      </c>
      <c r="E109" s="41" t="s">
        <v>346</v>
      </c>
      <c r="F109" s="371">
        <v>-2000</v>
      </c>
      <c r="G109" s="341">
        <v>15052</v>
      </c>
      <c r="H109" s="342">
        <v>15049</v>
      </c>
      <c r="I109" s="277">
        <f t="shared" si="24"/>
        <v>3</v>
      </c>
      <c r="J109" s="277">
        <f t="shared" si="19"/>
        <v>-6000</v>
      </c>
      <c r="K109" s="277">
        <f t="shared" si="20"/>
        <v>-0.006</v>
      </c>
      <c r="L109" s="341">
        <v>4478</v>
      </c>
      <c r="M109" s="342">
        <v>4389</v>
      </c>
      <c r="N109" s="342">
        <f t="shared" si="25"/>
        <v>89</v>
      </c>
      <c r="O109" s="342">
        <f t="shared" si="22"/>
        <v>-178000</v>
      </c>
      <c r="P109" s="342">
        <f t="shared" si="23"/>
        <v>-0.178</v>
      </c>
      <c r="Q109" s="500"/>
    </row>
    <row r="110" spans="1:17" s="464" customFormat="1" ht="15.75" customHeight="1">
      <c r="A110" s="361">
        <v>9</v>
      </c>
      <c r="B110" s="362" t="s">
        <v>395</v>
      </c>
      <c r="C110" s="365">
        <v>5128434</v>
      </c>
      <c r="D110" s="40" t="s">
        <v>12</v>
      </c>
      <c r="E110" s="41" t="s">
        <v>346</v>
      </c>
      <c r="F110" s="371">
        <v>-800</v>
      </c>
      <c r="G110" s="341">
        <v>974655</v>
      </c>
      <c r="H110" s="342">
        <v>974721</v>
      </c>
      <c r="I110" s="277">
        <f t="shared" si="24"/>
        <v>-66</v>
      </c>
      <c r="J110" s="277">
        <f t="shared" si="19"/>
        <v>52800</v>
      </c>
      <c r="K110" s="277">
        <f t="shared" si="20"/>
        <v>0.0528</v>
      </c>
      <c r="L110" s="341">
        <v>986573</v>
      </c>
      <c r="M110" s="342">
        <v>986757</v>
      </c>
      <c r="N110" s="342">
        <f t="shared" si="25"/>
        <v>-184</v>
      </c>
      <c r="O110" s="342">
        <f t="shared" si="22"/>
        <v>147200</v>
      </c>
      <c r="P110" s="342">
        <f t="shared" si="23"/>
        <v>0.1472</v>
      </c>
      <c r="Q110" s="468"/>
    </row>
    <row r="111" spans="1:17" s="464" customFormat="1" ht="15.75" customHeight="1">
      <c r="A111" s="361">
        <v>10</v>
      </c>
      <c r="B111" s="362" t="s">
        <v>394</v>
      </c>
      <c r="C111" s="365">
        <v>4864998</v>
      </c>
      <c r="D111" s="40" t="s">
        <v>12</v>
      </c>
      <c r="E111" s="41" t="s">
        <v>346</v>
      </c>
      <c r="F111" s="371">
        <v>-800</v>
      </c>
      <c r="G111" s="341">
        <v>984873</v>
      </c>
      <c r="H111" s="342">
        <v>985150</v>
      </c>
      <c r="I111" s="277">
        <f>G111-H111</f>
        <v>-277</v>
      </c>
      <c r="J111" s="277">
        <f>$F111*I111</f>
        <v>221600</v>
      </c>
      <c r="K111" s="277">
        <f>J111/1000000</f>
        <v>0.2216</v>
      </c>
      <c r="L111" s="341">
        <v>987350</v>
      </c>
      <c r="M111" s="342">
        <v>987826</v>
      </c>
      <c r="N111" s="342">
        <f>L111-M111</f>
        <v>-476</v>
      </c>
      <c r="O111" s="342">
        <f>$F111*N111</f>
        <v>380800</v>
      </c>
      <c r="P111" s="342">
        <f>O111/1000000</f>
        <v>0.3808</v>
      </c>
      <c r="Q111" s="468"/>
    </row>
    <row r="112" spans="1:17" s="464" customFormat="1" ht="15.75" customHeight="1">
      <c r="A112" s="361">
        <v>11</v>
      </c>
      <c r="B112" s="362" t="s">
        <v>388</v>
      </c>
      <c r="C112" s="365">
        <v>4864993</v>
      </c>
      <c r="D112" s="169" t="s">
        <v>12</v>
      </c>
      <c r="E112" s="259" t="s">
        <v>346</v>
      </c>
      <c r="F112" s="371">
        <v>-800</v>
      </c>
      <c r="G112" s="341">
        <v>991214</v>
      </c>
      <c r="H112" s="342">
        <v>991361</v>
      </c>
      <c r="I112" s="277">
        <f>G112-H112</f>
        <v>-147</v>
      </c>
      <c r="J112" s="277">
        <f>$F112*I112</f>
        <v>117600</v>
      </c>
      <c r="K112" s="277">
        <f>J112/1000000</f>
        <v>0.1176</v>
      </c>
      <c r="L112" s="341">
        <v>993936</v>
      </c>
      <c r="M112" s="342">
        <v>994318</v>
      </c>
      <c r="N112" s="342">
        <f>L112-M112</f>
        <v>-382</v>
      </c>
      <c r="O112" s="342">
        <f>$F112*N112</f>
        <v>305600</v>
      </c>
      <c r="P112" s="342">
        <f>O112/1000000</f>
        <v>0.3056</v>
      </c>
      <c r="Q112" s="469"/>
    </row>
    <row r="113" spans="1:17" s="464" customFormat="1" ht="15.75" customHeight="1">
      <c r="A113" s="361">
        <v>12</v>
      </c>
      <c r="B113" s="362" t="s">
        <v>431</v>
      </c>
      <c r="C113" s="365">
        <v>5128447</v>
      </c>
      <c r="D113" s="169" t="s">
        <v>12</v>
      </c>
      <c r="E113" s="259" t="s">
        <v>346</v>
      </c>
      <c r="F113" s="371">
        <v>-800</v>
      </c>
      <c r="G113" s="341">
        <v>980013</v>
      </c>
      <c r="H113" s="342">
        <v>980126</v>
      </c>
      <c r="I113" s="277">
        <f t="shared" si="24"/>
        <v>-113</v>
      </c>
      <c r="J113" s="277">
        <f>$F113*I113</f>
        <v>90400</v>
      </c>
      <c r="K113" s="277">
        <f>J113/1000000</f>
        <v>0.0904</v>
      </c>
      <c r="L113" s="341">
        <v>994518</v>
      </c>
      <c r="M113" s="342">
        <v>994694</v>
      </c>
      <c r="N113" s="342">
        <f t="shared" si="25"/>
        <v>-176</v>
      </c>
      <c r="O113" s="342">
        <f>$F113*N113</f>
        <v>140800</v>
      </c>
      <c r="P113" s="342">
        <f>O113/1000000</f>
        <v>0.1408</v>
      </c>
      <c r="Q113" s="501"/>
    </row>
    <row r="114" spans="1:17" s="464" customFormat="1" ht="15.75" customHeight="1">
      <c r="A114" s="361"/>
      <c r="B114" s="363" t="s">
        <v>378</v>
      </c>
      <c r="C114" s="365"/>
      <c r="D114" s="44"/>
      <c r="E114" s="44"/>
      <c r="F114" s="371"/>
      <c r="G114" s="393"/>
      <c r="H114" s="277"/>
      <c r="I114" s="277"/>
      <c r="J114" s="277"/>
      <c r="K114" s="277"/>
      <c r="L114" s="341"/>
      <c r="M114" s="342"/>
      <c r="N114" s="342"/>
      <c r="O114" s="342"/>
      <c r="P114" s="342"/>
      <c r="Q114" s="468"/>
    </row>
    <row r="115" spans="1:17" s="464" customFormat="1" ht="15.75" customHeight="1">
      <c r="A115" s="361">
        <v>13</v>
      </c>
      <c r="B115" s="362" t="s">
        <v>116</v>
      </c>
      <c r="C115" s="365">
        <v>4864951</v>
      </c>
      <c r="D115" s="40" t="s">
        <v>12</v>
      </c>
      <c r="E115" s="41" t="s">
        <v>346</v>
      </c>
      <c r="F115" s="371">
        <v>-1000</v>
      </c>
      <c r="G115" s="341">
        <v>979690</v>
      </c>
      <c r="H115" s="342">
        <v>979968</v>
      </c>
      <c r="I115" s="277">
        <f>G115-H115</f>
        <v>-278</v>
      </c>
      <c r="J115" s="277">
        <f>$F115*I115</f>
        <v>278000</v>
      </c>
      <c r="K115" s="277">
        <f>J115/1000000</f>
        <v>0.278</v>
      </c>
      <c r="L115" s="341">
        <v>32283</v>
      </c>
      <c r="M115" s="342">
        <v>32516</v>
      </c>
      <c r="N115" s="342">
        <f>L115-M115</f>
        <v>-233</v>
      </c>
      <c r="O115" s="342">
        <f>$F115*N115</f>
        <v>233000</v>
      </c>
      <c r="P115" s="342">
        <f>O115/1000000</f>
        <v>0.233</v>
      </c>
      <c r="Q115" s="468"/>
    </row>
    <row r="116" spans="1:17" s="464" customFormat="1" ht="15.75" customHeight="1">
      <c r="A116" s="361">
        <v>14</v>
      </c>
      <c r="B116" s="362" t="s">
        <v>117</v>
      </c>
      <c r="C116" s="365">
        <v>4865016</v>
      </c>
      <c r="D116" s="40" t="s">
        <v>12</v>
      </c>
      <c r="E116" s="41" t="s">
        <v>346</v>
      </c>
      <c r="F116" s="371">
        <v>-2000</v>
      </c>
      <c r="G116" s="341">
        <v>7</v>
      </c>
      <c r="H116" s="342">
        <v>7</v>
      </c>
      <c r="I116" s="277">
        <f>G116-H116</f>
        <v>0</v>
      </c>
      <c r="J116" s="277">
        <f>$F116*I116</f>
        <v>0</v>
      </c>
      <c r="K116" s="277">
        <f>J116/1000000</f>
        <v>0</v>
      </c>
      <c r="L116" s="341">
        <v>999722</v>
      </c>
      <c r="M116" s="342">
        <v>999722</v>
      </c>
      <c r="N116" s="342">
        <f>L116-M116</f>
        <v>0</v>
      </c>
      <c r="O116" s="342">
        <f>$F116*N116</f>
        <v>0</v>
      </c>
      <c r="P116" s="342">
        <f>O116/1000000</f>
        <v>0</v>
      </c>
      <c r="Q116" s="480"/>
    </row>
    <row r="117" spans="1:17" ht="15.75" customHeight="1">
      <c r="A117" s="361"/>
      <c r="B117" s="364" t="s">
        <v>118</v>
      </c>
      <c r="C117" s="365"/>
      <c r="D117" s="40"/>
      <c r="E117" s="40"/>
      <c r="F117" s="371"/>
      <c r="G117" s="393"/>
      <c r="H117" s="389"/>
      <c r="I117" s="389"/>
      <c r="J117" s="389"/>
      <c r="K117" s="389"/>
      <c r="L117" s="339"/>
      <c r="M117" s="340"/>
      <c r="N117" s="340"/>
      <c r="O117" s="340"/>
      <c r="P117" s="340"/>
      <c r="Q117" s="154"/>
    </row>
    <row r="118" spans="1:17" s="464" customFormat="1" ht="15.75" customHeight="1">
      <c r="A118" s="361">
        <v>15</v>
      </c>
      <c r="B118" s="327" t="s">
        <v>44</v>
      </c>
      <c r="C118" s="365">
        <v>4864843</v>
      </c>
      <c r="D118" s="44" t="s">
        <v>12</v>
      </c>
      <c r="E118" s="41" t="s">
        <v>346</v>
      </c>
      <c r="F118" s="371">
        <v>-1000</v>
      </c>
      <c r="G118" s="341">
        <v>1984</v>
      </c>
      <c r="H118" s="342">
        <v>1977</v>
      </c>
      <c r="I118" s="277">
        <f>G118-H118</f>
        <v>7</v>
      </c>
      <c r="J118" s="277">
        <f>$F118*I118</f>
        <v>-7000</v>
      </c>
      <c r="K118" s="277">
        <f>J118/1000000</f>
        <v>-0.007</v>
      </c>
      <c r="L118" s="341">
        <v>28189</v>
      </c>
      <c r="M118" s="342">
        <v>28025</v>
      </c>
      <c r="N118" s="342">
        <f>L118-M118</f>
        <v>164</v>
      </c>
      <c r="O118" s="342">
        <f>$F118*N118</f>
        <v>-164000</v>
      </c>
      <c r="P118" s="342">
        <f>O118/1000000</f>
        <v>-0.164</v>
      </c>
      <c r="Q118" s="468"/>
    </row>
    <row r="119" spans="1:17" s="464" customFormat="1" ht="15.75" customHeight="1">
      <c r="A119" s="361">
        <v>16</v>
      </c>
      <c r="B119" s="362" t="s">
        <v>45</v>
      </c>
      <c r="C119" s="365">
        <v>5295123</v>
      </c>
      <c r="D119" s="40" t="s">
        <v>12</v>
      </c>
      <c r="E119" s="41" t="s">
        <v>346</v>
      </c>
      <c r="F119" s="371">
        <v>-100</v>
      </c>
      <c r="G119" s="341">
        <v>999612</v>
      </c>
      <c r="H119" s="342">
        <v>999503</v>
      </c>
      <c r="I119" s="342">
        <f>G119-H119</f>
        <v>109</v>
      </c>
      <c r="J119" s="342">
        <f>$F119*I119</f>
        <v>-10900</v>
      </c>
      <c r="K119" s="342">
        <f>J119/1000000</f>
        <v>-0.0109</v>
      </c>
      <c r="L119" s="341">
        <v>26103</v>
      </c>
      <c r="M119" s="342">
        <v>26788</v>
      </c>
      <c r="N119" s="342">
        <f>L119-M119</f>
        <v>-685</v>
      </c>
      <c r="O119" s="342">
        <f>$F119*N119</f>
        <v>68500</v>
      </c>
      <c r="P119" s="342">
        <f>O119/1000000</f>
        <v>0.0685</v>
      </c>
      <c r="Q119" s="468"/>
    </row>
    <row r="120" spans="1:17" ht="15.75" customHeight="1">
      <c r="A120" s="361"/>
      <c r="B120" s="364" t="s">
        <v>46</v>
      </c>
      <c r="C120" s="365"/>
      <c r="D120" s="40"/>
      <c r="E120" s="40"/>
      <c r="F120" s="371"/>
      <c r="G120" s="393"/>
      <c r="H120" s="389"/>
      <c r="I120" s="389"/>
      <c r="J120" s="389"/>
      <c r="K120" s="389"/>
      <c r="L120" s="339"/>
      <c r="M120" s="340"/>
      <c r="N120" s="340"/>
      <c r="O120" s="340"/>
      <c r="P120" s="340"/>
      <c r="Q120" s="154"/>
    </row>
    <row r="121" spans="1:17" s="464" customFormat="1" ht="15.75" customHeight="1">
      <c r="A121" s="361">
        <v>17</v>
      </c>
      <c r="B121" s="362" t="s">
        <v>83</v>
      </c>
      <c r="C121" s="365">
        <v>4865169</v>
      </c>
      <c r="D121" s="40" t="s">
        <v>12</v>
      </c>
      <c r="E121" s="41" t="s">
        <v>346</v>
      </c>
      <c r="F121" s="371">
        <v>-1000</v>
      </c>
      <c r="G121" s="341">
        <v>1360</v>
      </c>
      <c r="H121" s="342">
        <v>1360</v>
      </c>
      <c r="I121" s="277">
        <f>G121-H121</f>
        <v>0</v>
      </c>
      <c r="J121" s="277">
        <f>$F121*I121</f>
        <v>0</v>
      </c>
      <c r="K121" s="277">
        <f>J121/1000000</f>
        <v>0</v>
      </c>
      <c r="L121" s="341">
        <v>61309</v>
      </c>
      <c r="M121" s="342">
        <v>61309</v>
      </c>
      <c r="N121" s="342">
        <f>L121-M121</f>
        <v>0</v>
      </c>
      <c r="O121" s="342">
        <f>$F121*N121</f>
        <v>0</v>
      </c>
      <c r="P121" s="342">
        <f>O121/1000000</f>
        <v>0</v>
      </c>
      <c r="Q121" s="468"/>
    </row>
    <row r="122" spans="1:17" ht="15.75" customHeight="1">
      <c r="A122" s="361"/>
      <c r="B122" s="363" t="s">
        <v>50</v>
      </c>
      <c r="C122" s="349"/>
      <c r="D122" s="44"/>
      <c r="E122" s="44"/>
      <c r="F122" s="371"/>
      <c r="G122" s="393"/>
      <c r="H122" s="394"/>
      <c r="I122" s="394"/>
      <c r="J122" s="394"/>
      <c r="K122" s="389"/>
      <c r="L122" s="341"/>
      <c r="M122" s="391"/>
      <c r="N122" s="391"/>
      <c r="O122" s="391"/>
      <c r="P122" s="340"/>
      <c r="Q122" s="190"/>
    </row>
    <row r="123" spans="1:17" ht="15.75" customHeight="1">
      <c r="A123" s="361"/>
      <c r="B123" s="363" t="s">
        <v>51</v>
      </c>
      <c r="C123" s="349"/>
      <c r="D123" s="44"/>
      <c r="E123" s="44"/>
      <c r="F123" s="371"/>
      <c r="G123" s="393"/>
      <c r="H123" s="394"/>
      <c r="I123" s="394"/>
      <c r="J123" s="394"/>
      <c r="K123" s="389"/>
      <c r="L123" s="341"/>
      <c r="M123" s="391"/>
      <c r="N123" s="391"/>
      <c r="O123" s="391"/>
      <c r="P123" s="340"/>
      <c r="Q123" s="190"/>
    </row>
    <row r="124" spans="1:17" ht="15.75" customHeight="1">
      <c r="A124" s="367"/>
      <c r="B124" s="370" t="s">
        <v>64</v>
      </c>
      <c r="C124" s="365"/>
      <c r="D124" s="44"/>
      <c r="E124" s="44"/>
      <c r="F124" s="371"/>
      <c r="G124" s="393"/>
      <c r="H124" s="389"/>
      <c r="I124" s="389"/>
      <c r="J124" s="389"/>
      <c r="K124" s="389"/>
      <c r="L124" s="341"/>
      <c r="M124" s="340"/>
      <c r="N124" s="340"/>
      <c r="O124" s="340"/>
      <c r="P124" s="340"/>
      <c r="Q124" s="190"/>
    </row>
    <row r="125" spans="1:17" s="464" customFormat="1" ht="20.25" customHeight="1">
      <c r="A125" s="361">
        <v>18</v>
      </c>
      <c r="B125" s="512" t="s">
        <v>65</v>
      </c>
      <c r="C125" s="365">
        <v>4865088</v>
      </c>
      <c r="D125" s="40" t="s">
        <v>12</v>
      </c>
      <c r="E125" s="41" t="s">
        <v>346</v>
      </c>
      <c r="F125" s="371">
        <v>-166.66</v>
      </c>
      <c r="G125" s="341">
        <v>282</v>
      </c>
      <c r="H125" s="342">
        <v>100</v>
      </c>
      <c r="I125" s="277">
        <f>G125-H125</f>
        <v>182</v>
      </c>
      <c r="J125" s="277">
        <f>$F125*I125</f>
        <v>-30332.12</v>
      </c>
      <c r="K125" s="277">
        <f>J125/1000000</f>
        <v>-0.03033212</v>
      </c>
      <c r="L125" s="341">
        <v>1855</v>
      </c>
      <c r="M125" s="342">
        <v>1817</v>
      </c>
      <c r="N125" s="342">
        <f>L125-M125</f>
        <v>38</v>
      </c>
      <c r="O125" s="342">
        <f>$F125*N125</f>
        <v>-6333.08</v>
      </c>
      <c r="P125" s="342">
        <f>O125/1000000</f>
        <v>-0.00633308</v>
      </c>
      <c r="Q125" s="500"/>
    </row>
    <row r="126" spans="1:17" s="464" customFormat="1" ht="15.75" customHeight="1">
      <c r="A126" s="361">
        <v>19</v>
      </c>
      <c r="B126" s="512" t="s">
        <v>66</v>
      </c>
      <c r="C126" s="365">
        <v>4902579</v>
      </c>
      <c r="D126" s="40" t="s">
        <v>12</v>
      </c>
      <c r="E126" s="41" t="s">
        <v>346</v>
      </c>
      <c r="F126" s="371">
        <v>-500</v>
      </c>
      <c r="G126" s="341">
        <v>999933</v>
      </c>
      <c r="H126" s="342">
        <v>999935</v>
      </c>
      <c r="I126" s="277">
        <f>G126-H126</f>
        <v>-2</v>
      </c>
      <c r="J126" s="277">
        <f>$F126*I126</f>
        <v>1000</v>
      </c>
      <c r="K126" s="277">
        <f>J126/1000000</f>
        <v>0.001</v>
      </c>
      <c r="L126" s="341">
        <v>552</v>
      </c>
      <c r="M126" s="342">
        <v>552</v>
      </c>
      <c r="N126" s="342">
        <f>L126-M126</f>
        <v>0</v>
      </c>
      <c r="O126" s="342">
        <f>$F126*N126</f>
        <v>0</v>
      </c>
      <c r="P126" s="342">
        <f>O126/1000000</f>
        <v>0</v>
      </c>
      <c r="Q126" s="468"/>
    </row>
    <row r="127" spans="1:17" s="464" customFormat="1" ht="15.75" customHeight="1">
      <c r="A127" s="361">
        <v>20</v>
      </c>
      <c r="B127" s="512" t="s">
        <v>67</v>
      </c>
      <c r="C127" s="365">
        <v>4902585</v>
      </c>
      <c r="D127" s="40" t="s">
        <v>12</v>
      </c>
      <c r="E127" s="41" t="s">
        <v>346</v>
      </c>
      <c r="F127" s="371">
        <v>-666.67</v>
      </c>
      <c r="G127" s="341">
        <v>555</v>
      </c>
      <c r="H127" s="342">
        <v>431</v>
      </c>
      <c r="I127" s="277">
        <f>G127-H127</f>
        <v>124</v>
      </c>
      <c r="J127" s="277">
        <f>$F127*I127</f>
        <v>-82667.08</v>
      </c>
      <c r="K127" s="277">
        <f>J127/1000000</f>
        <v>-0.08266708</v>
      </c>
      <c r="L127" s="341">
        <v>124</v>
      </c>
      <c r="M127" s="342">
        <v>123</v>
      </c>
      <c r="N127" s="342">
        <f>L127-M127</f>
        <v>1</v>
      </c>
      <c r="O127" s="342">
        <f>$F127*N127</f>
        <v>-666.67</v>
      </c>
      <c r="P127" s="342">
        <f>O127/1000000</f>
        <v>-0.00066667</v>
      </c>
      <c r="Q127" s="468"/>
    </row>
    <row r="128" spans="1:17" s="464" customFormat="1" ht="15.75" customHeight="1">
      <c r="A128" s="361">
        <v>21</v>
      </c>
      <c r="B128" s="512" t="s">
        <v>68</v>
      </c>
      <c r="C128" s="365">
        <v>4865072</v>
      </c>
      <c r="D128" s="40" t="s">
        <v>12</v>
      </c>
      <c r="E128" s="41" t="s">
        <v>346</v>
      </c>
      <c r="F128" s="739">
        <v>-666.666666666667</v>
      </c>
      <c r="G128" s="341">
        <v>3592</v>
      </c>
      <c r="H128" s="342">
        <v>3482</v>
      </c>
      <c r="I128" s="277">
        <f>G128-H128</f>
        <v>110</v>
      </c>
      <c r="J128" s="277">
        <f>$F128*I128</f>
        <v>-73333.33333333337</v>
      </c>
      <c r="K128" s="277">
        <f>J128/1000000</f>
        <v>-0.07333333333333338</v>
      </c>
      <c r="L128" s="341">
        <v>1430</v>
      </c>
      <c r="M128" s="342">
        <v>1429</v>
      </c>
      <c r="N128" s="342">
        <f>L128-M128</f>
        <v>1</v>
      </c>
      <c r="O128" s="342">
        <f>$F128*N128</f>
        <v>-666.666666666667</v>
      </c>
      <c r="P128" s="342">
        <f>O128/1000000</f>
        <v>-0.000666666666666667</v>
      </c>
      <c r="Q128" s="468"/>
    </row>
    <row r="129" spans="1:17" s="464" customFormat="1" ht="15.75" customHeight="1">
      <c r="A129" s="361"/>
      <c r="B129" s="370" t="s">
        <v>32</v>
      </c>
      <c r="C129" s="365"/>
      <c r="D129" s="44"/>
      <c r="E129" s="44"/>
      <c r="F129" s="371"/>
      <c r="G129" s="393"/>
      <c r="H129" s="277"/>
      <c r="I129" s="277"/>
      <c r="J129" s="277"/>
      <c r="K129" s="277"/>
      <c r="L129" s="341"/>
      <c r="M129" s="342"/>
      <c r="N129" s="342"/>
      <c r="O129" s="342"/>
      <c r="P129" s="342"/>
      <c r="Q129" s="468"/>
    </row>
    <row r="130" spans="1:17" s="464" customFormat="1" ht="15.75" customHeight="1">
      <c r="A130" s="361">
        <v>22</v>
      </c>
      <c r="B130" s="740" t="s">
        <v>69</v>
      </c>
      <c r="C130" s="365">
        <v>4864797</v>
      </c>
      <c r="D130" s="40" t="s">
        <v>12</v>
      </c>
      <c r="E130" s="41" t="s">
        <v>346</v>
      </c>
      <c r="F130" s="371">
        <v>-100</v>
      </c>
      <c r="G130" s="341">
        <v>4753</v>
      </c>
      <c r="H130" s="342">
        <v>4238</v>
      </c>
      <c r="I130" s="277">
        <f>G130-H130</f>
        <v>515</v>
      </c>
      <c r="J130" s="277">
        <f>$F130*I130</f>
        <v>-51500</v>
      </c>
      <c r="K130" s="277">
        <f>J130/1000000</f>
        <v>-0.0515</v>
      </c>
      <c r="L130" s="341">
        <v>1781</v>
      </c>
      <c r="M130" s="342">
        <v>1732</v>
      </c>
      <c r="N130" s="342">
        <f>L130-M130</f>
        <v>49</v>
      </c>
      <c r="O130" s="342">
        <f>$F130*N130</f>
        <v>-4900</v>
      </c>
      <c r="P130" s="342">
        <f>O130/1000000</f>
        <v>-0.0049</v>
      </c>
      <c r="Q130" s="468"/>
    </row>
    <row r="131" spans="1:17" s="464" customFormat="1" ht="15.75" customHeight="1">
      <c r="A131" s="361">
        <v>23</v>
      </c>
      <c r="B131" s="740" t="s">
        <v>142</v>
      </c>
      <c r="C131" s="365">
        <v>4865086</v>
      </c>
      <c r="D131" s="40" t="s">
        <v>12</v>
      </c>
      <c r="E131" s="41" t="s">
        <v>346</v>
      </c>
      <c r="F131" s="371">
        <v>-100</v>
      </c>
      <c r="G131" s="341">
        <v>25238</v>
      </c>
      <c r="H131" s="342">
        <v>25126</v>
      </c>
      <c r="I131" s="277">
        <f>G131-H131</f>
        <v>112</v>
      </c>
      <c r="J131" s="277">
        <f>$F131*I131</f>
        <v>-11200</v>
      </c>
      <c r="K131" s="277">
        <f>J131/1000000</f>
        <v>-0.0112</v>
      </c>
      <c r="L131" s="341">
        <v>51316</v>
      </c>
      <c r="M131" s="342">
        <v>51314</v>
      </c>
      <c r="N131" s="342">
        <f>L131-M131</f>
        <v>2</v>
      </c>
      <c r="O131" s="342">
        <f>$F131*N131</f>
        <v>-200</v>
      </c>
      <c r="P131" s="342">
        <f>O131/1000000</f>
        <v>-0.0002</v>
      </c>
      <c r="Q131" s="468"/>
    </row>
    <row r="132" spans="1:17" s="464" customFormat="1" ht="15.75" customHeight="1">
      <c r="A132" s="361"/>
      <c r="B132" s="364" t="s">
        <v>70</v>
      </c>
      <c r="C132" s="365"/>
      <c r="D132" s="40"/>
      <c r="E132" s="40"/>
      <c r="F132" s="371"/>
      <c r="G132" s="393"/>
      <c r="H132" s="277"/>
      <c r="I132" s="277"/>
      <c r="J132" s="277"/>
      <c r="K132" s="277"/>
      <c r="L132" s="341"/>
      <c r="M132" s="342"/>
      <c r="N132" s="342"/>
      <c r="O132" s="342"/>
      <c r="P132" s="342"/>
      <c r="Q132" s="468"/>
    </row>
    <row r="133" spans="1:17" s="464" customFormat="1" ht="14.25" customHeight="1">
      <c r="A133" s="361">
        <v>24</v>
      </c>
      <c r="B133" s="362" t="s">
        <v>63</v>
      </c>
      <c r="C133" s="365">
        <v>4902568</v>
      </c>
      <c r="D133" s="40" t="s">
        <v>12</v>
      </c>
      <c r="E133" s="41" t="s">
        <v>346</v>
      </c>
      <c r="F133" s="371">
        <v>-100</v>
      </c>
      <c r="G133" s="341">
        <v>997521</v>
      </c>
      <c r="H133" s="342">
        <v>997518</v>
      </c>
      <c r="I133" s="277">
        <f aca="true" t="shared" si="26" ref="I133:I139">G133-H133</f>
        <v>3</v>
      </c>
      <c r="J133" s="277">
        <f aca="true" t="shared" si="27" ref="J133:J139">$F133*I133</f>
        <v>-300</v>
      </c>
      <c r="K133" s="277">
        <f aca="true" t="shared" si="28" ref="K133:K139">J133/1000000</f>
        <v>-0.0003</v>
      </c>
      <c r="L133" s="341">
        <v>2572</v>
      </c>
      <c r="M133" s="342">
        <v>2255</v>
      </c>
      <c r="N133" s="342">
        <f aca="true" t="shared" si="29" ref="N133:N139">L133-M133</f>
        <v>317</v>
      </c>
      <c r="O133" s="342">
        <f aca="true" t="shared" si="30" ref="O133:O139">$F133*N133</f>
        <v>-31700</v>
      </c>
      <c r="P133" s="342">
        <f aca="true" t="shared" si="31" ref="P133:P139">O133/1000000</f>
        <v>-0.0317</v>
      </c>
      <c r="Q133" s="468"/>
    </row>
    <row r="134" spans="1:17" s="464" customFormat="1" ht="15.75" customHeight="1">
      <c r="A134" s="361">
        <v>25</v>
      </c>
      <c r="B134" s="362" t="s">
        <v>71</v>
      </c>
      <c r="C134" s="365">
        <v>4902549</v>
      </c>
      <c r="D134" s="40" t="s">
        <v>12</v>
      </c>
      <c r="E134" s="41" t="s">
        <v>346</v>
      </c>
      <c r="F134" s="371">
        <v>-100</v>
      </c>
      <c r="G134" s="341">
        <v>999748</v>
      </c>
      <c r="H134" s="342">
        <v>999748</v>
      </c>
      <c r="I134" s="277">
        <f t="shared" si="26"/>
        <v>0</v>
      </c>
      <c r="J134" s="277">
        <f t="shared" si="27"/>
        <v>0</v>
      </c>
      <c r="K134" s="277">
        <f t="shared" si="28"/>
        <v>0</v>
      </c>
      <c r="L134" s="341">
        <v>999983</v>
      </c>
      <c r="M134" s="342">
        <v>999983</v>
      </c>
      <c r="N134" s="342">
        <f t="shared" si="29"/>
        <v>0</v>
      </c>
      <c r="O134" s="342">
        <f t="shared" si="30"/>
        <v>0</v>
      </c>
      <c r="P134" s="342">
        <f t="shared" si="31"/>
        <v>0</v>
      </c>
      <c r="Q134" s="480"/>
    </row>
    <row r="135" spans="1:17" s="464" customFormat="1" ht="15.75" customHeight="1">
      <c r="A135" s="361">
        <v>26</v>
      </c>
      <c r="B135" s="362" t="s">
        <v>84</v>
      </c>
      <c r="C135" s="365">
        <v>4902537</v>
      </c>
      <c r="D135" s="40" t="s">
        <v>12</v>
      </c>
      <c r="E135" s="41" t="s">
        <v>346</v>
      </c>
      <c r="F135" s="371">
        <v>-100</v>
      </c>
      <c r="G135" s="341">
        <v>23973</v>
      </c>
      <c r="H135" s="342">
        <v>23973</v>
      </c>
      <c r="I135" s="277">
        <f t="shared" si="26"/>
        <v>0</v>
      </c>
      <c r="J135" s="277">
        <f t="shared" si="27"/>
        <v>0</v>
      </c>
      <c r="K135" s="277">
        <f t="shared" si="28"/>
        <v>0</v>
      </c>
      <c r="L135" s="341">
        <v>57892</v>
      </c>
      <c r="M135" s="342">
        <v>57892</v>
      </c>
      <c r="N135" s="342">
        <f t="shared" si="29"/>
        <v>0</v>
      </c>
      <c r="O135" s="342">
        <f t="shared" si="30"/>
        <v>0</v>
      </c>
      <c r="P135" s="342">
        <f t="shared" si="31"/>
        <v>0</v>
      </c>
      <c r="Q135" s="468" t="s">
        <v>463</v>
      </c>
    </row>
    <row r="136" spans="1:17" s="464" customFormat="1" ht="15.75" customHeight="1">
      <c r="A136" s="361"/>
      <c r="B136" s="362"/>
      <c r="C136" s="365"/>
      <c r="D136" s="40"/>
      <c r="E136" s="41"/>
      <c r="F136" s="371"/>
      <c r="G136" s="341"/>
      <c r="H136" s="342"/>
      <c r="I136" s="277"/>
      <c r="J136" s="277"/>
      <c r="K136" s="277">
        <v>0.00206</v>
      </c>
      <c r="L136" s="341"/>
      <c r="M136" s="342"/>
      <c r="N136" s="342"/>
      <c r="O136" s="342"/>
      <c r="P136" s="342">
        <v>0.00051</v>
      </c>
      <c r="Q136" s="468" t="s">
        <v>462</v>
      </c>
    </row>
    <row r="137" spans="1:17" s="464" customFormat="1" ht="15.75" customHeight="1">
      <c r="A137" s="361">
        <v>27</v>
      </c>
      <c r="B137" s="362" t="s">
        <v>72</v>
      </c>
      <c r="C137" s="365">
        <v>4902578</v>
      </c>
      <c r="D137" s="40" t="s">
        <v>12</v>
      </c>
      <c r="E137" s="41" t="s">
        <v>346</v>
      </c>
      <c r="F137" s="371">
        <v>-100</v>
      </c>
      <c r="G137" s="341">
        <v>0</v>
      </c>
      <c r="H137" s="342">
        <v>0</v>
      </c>
      <c r="I137" s="277">
        <f t="shared" si="26"/>
        <v>0</v>
      </c>
      <c r="J137" s="277">
        <f t="shared" si="27"/>
        <v>0</v>
      </c>
      <c r="K137" s="277">
        <f t="shared" si="28"/>
        <v>0</v>
      </c>
      <c r="L137" s="341">
        <v>0</v>
      </c>
      <c r="M137" s="342">
        <v>0</v>
      </c>
      <c r="N137" s="342">
        <f t="shared" si="29"/>
        <v>0</v>
      </c>
      <c r="O137" s="342">
        <f t="shared" si="30"/>
        <v>0</v>
      </c>
      <c r="P137" s="342">
        <f t="shared" si="31"/>
        <v>0</v>
      </c>
      <c r="Q137" s="503"/>
    </row>
    <row r="138" spans="1:17" s="464" customFormat="1" ht="15.75" customHeight="1">
      <c r="A138" s="361">
        <v>28</v>
      </c>
      <c r="B138" s="362" t="s">
        <v>73</v>
      </c>
      <c r="C138" s="365">
        <v>4902538</v>
      </c>
      <c r="D138" s="40" t="s">
        <v>12</v>
      </c>
      <c r="E138" s="41" t="s">
        <v>346</v>
      </c>
      <c r="F138" s="371">
        <v>-100</v>
      </c>
      <c r="G138" s="341">
        <v>999762</v>
      </c>
      <c r="H138" s="342">
        <v>999762</v>
      </c>
      <c r="I138" s="277">
        <f t="shared" si="26"/>
        <v>0</v>
      </c>
      <c r="J138" s="277">
        <f t="shared" si="27"/>
        <v>0</v>
      </c>
      <c r="K138" s="277">
        <f t="shared" si="28"/>
        <v>0</v>
      </c>
      <c r="L138" s="341">
        <v>999987</v>
      </c>
      <c r="M138" s="342">
        <v>999987</v>
      </c>
      <c r="N138" s="342">
        <f t="shared" si="29"/>
        <v>0</v>
      </c>
      <c r="O138" s="342">
        <f t="shared" si="30"/>
        <v>0</v>
      </c>
      <c r="P138" s="342">
        <f t="shared" si="31"/>
        <v>0</v>
      </c>
      <c r="Q138" s="468"/>
    </row>
    <row r="139" spans="1:17" s="464" customFormat="1" ht="15.75" customHeight="1">
      <c r="A139" s="361">
        <v>29</v>
      </c>
      <c r="B139" s="362" t="s">
        <v>59</v>
      </c>
      <c r="C139" s="365">
        <v>4902527</v>
      </c>
      <c r="D139" s="40" t="s">
        <v>12</v>
      </c>
      <c r="E139" s="41" t="s">
        <v>346</v>
      </c>
      <c r="F139" s="371">
        <v>-100</v>
      </c>
      <c r="G139" s="341">
        <v>0</v>
      </c>
      <c r="H139" s="342">
        <v>0</v>
      </c>
      <c r="I139" s="277">
        <f t="shared" si="26"/>
        <v>0</v>
      </c>
      <c r="J139" s="277">
        <f t="shared" si="27"/>
        <v>0</v>
      </c>
      <c r="K139" s="277">
        <f t="shared" si="28"/>
        <v>0</v>
      </c>
      <c r="L139" s="341">
        <v>0</v>
      </c>
      <c r="M139" s="342">
        <v>0</v>
      </c>
      <c r="N139" s="342">
        <f t="shared" si="29"/>
        <v>0</v>
      </c>
      <c r="O139" s="342">
        <f t="shared" si="30"/>
        <v>0</v>
      </c>
      <c r="P139" s="342">
        <f t="shared" si="31"/>
        <v>0</v>
      </c>
      <c r="Q139" s="468"/>
    </row>
    <row r="140" spans="1:17" s="464" customFormat="1" ht="15.75" customHeight="1">
      <c r="A140" s="361"/>
      <c r="B140" s="364" t="s">
        <v>74</v>
      </c>
      <c r="C140" s="365"/>
      <c r="D140" s="40"/>
      <c r="E140" s="40"/>
      <c r="F140" s="371"/>
      <c r="G140" s="393"/>
      <c r="H140" s="277"/>
      <c r="I140" s="277"/>
      <c r="J140" s="277"/>
      <c r="K140" s="277"/>
      <c r="L140" s="341"/>
      <c r="M140" s="342"/>
      <c r="N140" s="342"/>
      <c r="O140" s="342"/>
      <c r="P140" s="342"/>
      <c r="Q140" s="468"/>
    </row>
    <row r="141" spans="1:17" s="464" customFormat="1" ht="15.75" customHeight="1">
      <c r="A141" s="361">
        <v>30</v>
      </c>
      <c r="B141" s="362" t="s">
        <v>75</v>
      </c>
      <c r="C141" s="365">
        <v>4902540</v>
      </c>
      <c r="D141" s="40" t="s">
        <v>12</v>
      </c>
      <c r="E141" s="41" t="s">
        <v>346</v>
      </c>
      <c r="F141" s="371">
        <v>-100</v>
      </c>
      <c r="G141" s="341">
        <v>1868</v>
      </c>
      <c r="H141" s="342">
        <v>1742</v>
      </c>
      <c r="I141" s="277">
        <f>G141-H141</f>
        <v>126</v>
      </c>
      <c r="J141" s="277">
        <f>$F141*I141</f>
        <v>-12600</v>
      </c>
      <c r="K141" s="277">
        <f>J141/1000000</f>
        <v>-0.0126</v>
      </c>
      <c r="L141" s="341">
        <v>8947</v>
      </c>
      <c r="M141" s="342">
        <v>8217</v>
      </c>
      <c r="N141" s="342">
        <f>L141-M141</f>
        <v>730</v>
      </c>
      <c r="O141" s="342">
        <f>$F141*N141</f>
        <v>-73000</v>
      </c>
      <c r="P141" s="342">
        <f>O141/1000000</f>
        <v>-0.073</v>
      </c>
      <c r="Q141" s="480"/>
    </row>
    <row r="142" spans="1:17" s="464" customFormat="1" ht="15.75" customHeight="1">
      <c r="A142" s="361">
        <v>31</v>
      </c>
      <c r="B142" s="362" t="s">
        <v>76</v>
      </c>
      <c r="C142" s="365">
        <v>4902520</v>
      </c>
      <c r="D142" s="40" t="s">
        <v>12</v>
      </c>
      <c r="E142" s="41" t="s">
        <v>346</v>
      </c>
      <c r="F142" s="365">
        <v>-100</v>
      </c>
      <c r="G142" s="341">
        <v>725</v>
      </c>
      <c r="H142" s="342">
        <v>168</v>
      </c>
      <c r="I142" s="277">
        <f>G142-H142</f>
        <v>557</v>
      </c>
      <c r="J142" s="277">
        <f>$F142*I142</f>
        <v>-55700</v>
      </c>
      <c r="K142" s="277">
        <f>J142/1000000</f>
        <v>-0.0557</v>
      </c>
      <c r="L142" s="341">
        <v>143</v>
      </c>
      <c r="M142" s="342">
        <v>35</v>
      </c>
      <c r="N142" s="342">
        <f>L142-M142</f>
        <v>108</v>
      </c>
      <c r="O142" s="342">
        <f>$F142*N142</f>
        <v>-10800</v>
      </c>
      <c r="P142" s="342">
        <f>O142/1000000</f>
        <v>-0.0108</v>
      </c>
      <c r="Q142" s="725"/>
    </row>
    <row r="143" spans="1:17" s="464" customFormat="1" ht="15.75" customHeight="1" thickBot="1">
      <c r="A143" s="466">
        <v>32</v>
      </c>
      <c r="B143" s="729" t="s">
        <v>77</v>
      </c>
      <c r="C143" s="366">
        <v>4902536</v>
      </c>
      <c r="D143" s="90" t="s">
        <v>12</v>
      </c>
      <c r="E143" s="511" t="s">
        <v>346</v>
      </c>
      <c r="F143" s="366">
        <v>-100</v>
      </c>
      <c r="G143" s="341">
        <v>14410</v>
      </c>
      <c r="H143" s="467">
        <v>13707</v>
      </c>
      <c r="I143" s="467">
        <f>G143-H143</f>
        <v>703</v>
      </c>
      <c r="J143" s="467">
        <f>$F143*I143</f>
        <v>-70300</v>
      </c>
      <c r="K143" s="467">
        <f>J143/1000000</f>
        <v>-0.0703</v>
      </c>
      <c r="L143" s="341">
        <v>5337</v>
      </c>
      <c r="M143" s="467">
        <v>5146</v>
      </c>
      <c r="N143" s="467">
        <f>L143-M143</f>
        <v>191</v>
      </c>
      <c r="O143" s="467">
        <f>$F143*N143</f>
        <v>-19100</v>
      </c>
      <c r="P143" s="467">
        <f>O143/1000000</f>
        <v>-0.0191</v>
      </c>
      <c r="Q143" s="466"/>
    </row>
    <row r="144" ht="13.5" thickTop="1"/>
    <row r="145" spans="4:16" ht="16.5">
      <c r="D145" s="21"/>
      <c r="K145" s="420">
        <f>SUM(K101:K143)</f>
        <v>0.059827466666666634</v>
      </c>
      <c r="L145" s="53"/>
      <c r="M145" s="53"/>
      <c r="N145" s="53"/>
      <c r="O145" s="53"/>
      <c r="P145" s="395">
        <f>SUM(P101:P143)</f>
        <v>0.39044358333333334</v>
      </c>
    </row>
    <row r="146" spans="11:16" ht="14.25">
      <c r="K146" s="53"/>
      <c r="L146" s="53"/>
      <c r="M146" s="53"/>
      <c r="N146" s="53"/>
      <c r="O146" s="53"/>
      <c r="P146" s="53"/>
    </row>
    <row r="147" spans="11:16" ht="14.25">
      <c r="K147" s="53"/>
      <c r="L147" s="53"/>
      <c r="M147" s="53"/>
      <c r="N147" s="53"/>
      <c r="O147" s="53"/>
      <c r="P147" s="53"/>
    </row>
    <row r="148" spans="17:18" ht="12.75">
      <c r="Q148" s="405" t="str">
        <f>NDPL!Q1</f>
        <v>SEPTEMBER -2017</v>
      </c>
      <c r="R148" s="256"/>
    </row>
    <row r="149" ht="13.5" thickBot="1"/>
    <row r="150" spans="1:17" ht="44.25" customHeight="1">
      <c r="A150" s="334"/>
      <c r="B150" s="332" t="s">
        <v>147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50"/>
    </row>
    <row r="151" spans="1:17" ht="19.5" customHeight="1">
      <c r="A151" s="236"/>
      <c r="B151" s="282" t="s">
        <v>148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51"/>
    </row>
    <row r="152" spans="1:17" ht="19.5" customHeight="1">
      <c r="A152" s="236"/>
      <c r="B152" s="278" t="s">
        <v>249</v>
      </c>
      <c r="C152" s="18"/>
      <c r="D152" s="18"/>
      <c r="E152" s="18"/>
      <c r="F152" s="18"/>
      <c r="G152" s="18"/>
      <c r="H152" s="18"/>
      <c r="I152" s="18"/>
      <c r="J152" s="18"/>
      <c r="K152" s="205">
        <f>K62</f>
        <v>-0.7698166000000015</v>
      </c>
      <c r="L152" s="205"/>
      <c r="M152" s="205"/>
      <c r="N152" s="205"/>
      <c r="O152" s="205"/>
      <c r="P152" s="205">
        <f>P62</f>
        <v>-0.16625980000000062</v>
      </c>
      <c r="Q152" s="51"/>
    </row>
    <row r="153" spans="1:17" ht="19.5" customHeight="1">
      <c r="A153" s="236"/>
      <c r="B153" s="278" t="s">
        <v>250</v>
      </c>
      <c r="C153" s="18"/>
      <c r="D153" s="18"/>
      <c r="E153" s="18"/>
      <c r="F153" s="18"/>
      <c r="G153" s="18"/>
      <c r="H153" s="18"/>
      <c r="I153" s="18"/>
      <c r="J153" s="18"/>
      <c r="K153" s="421">
        <f>K145</f>
        <v>0.059827466666666634</v>
      </c>
      <c r="L153" s="205"/>
      <c r="M153" s="205"/>
      <c r="N153" s="205"/>
      <c r="O153" s="205"/>
      <c r="P153" s="205">
        <f>P145</f>
        <v>0.39044358333333334</v>
      </c>
      <c r="Q153" s="51"/>
    </row>
    <row r="154" spans="1:17" ht="19.5" customHeight="1">
      <c r="A154" s="236"/>
      <c r="B154" s="278" t="s">
        <v>149</v>
      </c>
      <c r="C154" s="18"/>
      <c r="D154" s="18"/>
      <c r="E154" s="18"/>
      <c r="F154" s="18"/>
      <c r="G154" s="18"/>
      <c r="H154" s="18"/>
      <c r="I154" s="18"/>
      <c r="J154" s="18"/>
      <c r="K154" s="421">
        <f>'ROHTAK ROAD'!K43</f>
        <v>-0.292425</v>
      </c>
      <c r="L154" s="205"/>
      <c r="M154" s="205"/>
      <c r="N154" s="205"/>
      <c r="O154" s="205"/>
      <c r="P154" s="421">
        <f>'ROHTAK ROAD'!P43</f>
        <v>-0.05184999999999999</v>
      </c>
      <c r="Q154" s="51"/>
    </row>
    <row r="155" spans="1:17" ht="19.5" customHeight="1">
      <c r="A155" s="236"/>
      <c r="B155" s="278" t="s">
        <v>150</v>
      </c>
      <c r="C155" s="18"/>
      <c r="D155" s="18"/>
      <c r="E155" s="18"/>
      <c r="F155" s="18"/>
      <c r="G155" s="18"/>
      <c r="H155" s="18"/>
      <c r="I155" s="18"/>
      <c r="J155" s="18"/>
      <c r="K155" s="421">
        <f>SUM(K152:K154)</f>
        <v>-1.002414133333335</v>
      </c>
      <c r="L155" s="205"/>
      <c r="M155" s="205"/>
      <c r="N155" s="205"/>
      <c r="O155" s="205"/>
      <c r="P155" s="421">
        <f>SUM(P152:P154)</f>
        <v>0.1723337833333327</v>
      </c>
      <c r="Q155" s="51"/>
    </row>
    <row r="156" spans="1:17" ht="19.5" customHeight="1">
      <c r="A156" s="236"/>
      <c r="B156" s="282" t="s">
        <v>151</v>
      </c>
      <c r="C156" s="18"/>
      <c r="D156" s="18"/>
      <c r="E156" s="18"/>
      <c r="F156" s="18"/>
      <c r="G156" s="18"/>
      <c r="H156" s="18"/>
      <c r="I156" s="18"/>
      <c r="J156" s="18"/>
      <c r="K156" s="205"/>
      <c r="L156" s="205"/>
      <c r="M156" s="205"/>
      <c r="N156" s="205"/>
      <c r="O156" s="205"/>
      <c r="P156" s="205"/>
      <c r="Q156" s="51"/>
    </row>
    <row r="157" spans="1:17" ht="19.5" customHeight="1">
      <c r="A157" s="236"/>
      <c r="B157" s="278" t="s">
        <v>251</v>
      </c>
      <c r="C157" s="18"/>
      <c r="D157" s="18"/>
      <c r="E157" s="18"/>
      <c r="F157" s="18"/>
      <c r="G157" s="18"/>
      <c r="H157" s="18"/>
      <c r="I157" s="18"/>
      <c r="J157" s="18"/>
      <c r="K157" s="205">
        <f>K93</f>
        <v>7.269</v>
      </c>
      <c r="L157" s="205"/>
      <c r="M157" s="205"/>
      <c r="N157" s="205"/>
      <c r="O157" s="205"/>
      <c r="P157" s="205">
        <f>P93</f>
        <v>0.698</v>
      </c>
      <c r="Q157" s="51"/>
    </row>
    <row r="158" spans="1:17" ht="19.5" customHeight="1" thickBot="1">
      <c r="A158" s="237"/>
      <c r="B158" s="333" t="s">
        <v>152</v>
      </c>
      <c r="C158" s="52"/>
      <c r="D158" s="52"/>
      <c r="E158" s="52"/>
      <c r="F158" s="52"/>
      <c r="G158" s="52"/>
      <c r="H158" s="52"/>
      <c r="I158" s="52"/>
      <c r="J158" s="52"/>
      <c r="K158" s="422">
        <f>SUM(K155:K157)</f>
        <v>6.266585866666665</v>
      </c>
      <c r="L158" s="203"/>
      <c r="M158" s="203"/>
      <c r="N158" s="203"/>
      <c r="O158" s="203"/>
      <c r="P158" s="202">
        <f>SUM(P155:P157)</f>
        <v>0.8703337833333327</v>
      </c>
      <c r="Q158" s="204"/>
    </row>
    <row r="159" ht="12.75">
      <c r="A159" s="236"/>
    </row>
    <row r="160" ht="12.75">
      <c r="A160" s="236"/>
    </row>
    <row r="161" ht="12.75">
      <c r="A161" s="236"/>
    </row>
    <row r="162" ht="13.5" thickBot="1">
      <c r="A162" s="237"/>
    </row>
    <row r="163" spans="1:17" ht="12.75">
      <c r="A163" s="230"/>
      <c r="B163" s="231"/>
      <c r="C163" s="231"/>
      <c r="D163" s="231"/>
      <c r="E163" s="231"/>
      <c r="F163" s="231"/>
      <c r="G163" s="231"/>
      <c r="H163" s="49"/>
      <c r="I163" s="49"/>
      <c r="J163" s="49"/>
      <c r="K163" s="49"/>
      <c r="L163" s="49"/>
      <c r="M163" s="49"/>
      <c r="N163" s="49"/>
      <c r="O163" s="49"/>
      <c r="P163" s="49"/>
      <c r="Q163" s="50"/>
    </row>
    <row r="164" spans="1:17" ht="23.25">
      <c r="A164" s="238" t="s">
        <v>327</v>
      </c>
      <c r="B164" s="222"/>
      <c r="C164" s="222"/>
      <c r="D164" s="222"/>
      <c r="E164" s="222"/>
      <c r="F164" s="222"/>
      <c r="G164" s="222"/>
      <c r="H164" s="18"/>
      <c r="I164" s="18"/>
      <c r="J164" s="18"/>
      <c r="K164" s="18"/>
      <c r="L164" s="18"/>
      <c r="M164" s="18"/>
      <c r="N164" s="18"/>
      <c r="O164" s="18"/>
      <c r="P164" s="18"/>
      <c r="Q164" s="51"/>
    </row>
    <row r="165" spans="1:17" ht="12.75">
      <c r="A165" s="232"/>
      <c r="B165" s="222"/>
      <c r="C165" s="222"/>
      <c r="D165" s="222"/>
      <c r="E165" s="222"/>
      <c r="F165" s="222"/>
      <c r="G165" s="222"/>
      <c r="H165" s="18"/>
      <c r="I165" s="18"/>
      <c r="J165" s="18"/>
      <c r="K165" s="18"/>
      <c r="L165" s="18"/>
      <c r="M165" s="18"/>
      <c r="N165" s="18"/>
      <c r="O165" s="18"/>
      <c r="P165" s="18"/>
      <c r="Q165" s="51"/>
    </row>
    <row r="166" spans="1:17" ht="12.75">
      <c r="A166" s="233"/>
      <c r="B166" s="234"/>
      <c r="C166" s="234"/>
      <c r="D166" s="234"/>
      <c r="E166" s="234"/>
      <c r="F166" s="234"/>
      <c r="G166" s="234"/>
      <c r="H166" s="18"/>
      <c r="I166" s="18"/>
      <c r="J166" s="18"/>
      <c r="K166" s="248" t="s">
        <v>339</v>
      </c>
      <c r="L166" s="18"/>
      <c r="M166" s="18"/>
      <c r="N166" s="18"/>
      <c r="O166" s="18"/>
      <c r="P166" s="248" t="s">
        <v>340</v>
      </c>
      <c r="Q166" s="51"/>
    </row>
    <row r="167" spans="1:17" ht="12.75">
      <c r="A167" s="235"/>
      <c r="B167" s="133"/>
      <c r="C167" s="133"/>
      <c r="D167" s="133"/>
      <c r="E167" s="133"/>
      <c r="F167" s="133"/>
      <c r="G167" s="133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2.75">
      <c r="A168" s="235"/>
      <c r="B168" s="133"/>
      <c r="C168" s="133"/>
      <c r="D168" s="133"/>
      <c r="E168" s="133"/>
      <c r="F168" s="133"/>
      <c r="G168" s="133"/>
      <c r="H168" s="18"/>
      <c r="I168" s="18"/>
      <c r="J168" s="18"/>
      <c r="K168" s="18"/>
      <c r="L168" s="18"/>
      <c r="M168" s="18"/>
      <c r="N168" s="18"/>
      <c r="O168" s="18"/>
      <c r="P168" s="18"/>
      <c r="Q168" s="51"/>
    </row>
    <row r="169" spans="1:17" ht="18">
      <c r="A169" s="239" t="s">
        <v>330</v>
      </c>
      <c r="B169" s="223"/>
      <c r="C169" s="223"/>
      <c r="D169" s="224"/>
      <c r="E169" s="224"/>
      <c r="F169" s="225"/>
      <c r="G169" s="224"/>
      <c r="H169" s="18"/>
      <c r="I169" s="18"/>
      <c r="J169" s="18"/>
      <c r="K169" s="396">
        <f>K158</f>
        <v>6.266585866666665</v>
      </c>
      <c r="L169" s="224" t="s">
        <v>328</v>
      </c>
      <c r="M169" s="18"/>
      <c r="N169" s="18"/>
      <c r="O169" s="18"/>
      <c r="P169" s="396">
        <f>P158</f>
        <v>0.8703337833333327</v>
      </c>
      <c r="Q169" s="245" t="s">
        <v>328</v>
      </c>
    </row>
    <row r="170" spans="1:17" ht="18">
      <c r="A170" s="240"/>
      <c r="B170" s="226"/>
      <c r="C170" s="226"/>
      <c r="D170" s="222"/>
      <c r="E170" s="222"/>
      <c r="F170" s="227"/>
      <c r="G170" s="222"/>
      <c r="H170" s="18"/>
      <c r="I170" s="18"/>
      <c r="J170" s="18"/>
      <c r="K170" s="397"/>
      <c r="L170" s="222"/>
      <c r="M170" s="18"/>
      <c r="N170" s="18"/>
      <c r="O170" s="18"/>
      <c r="P170" s="397"/>
      <c r="Q170" s="246"/>
    </row>
    <row r="171" spans="1:17" ht="18">
      <c r="A171" s="241" t="s">
        <v>329</v>
      </c>
      <c r="B171" s="228"/>
      <c r="C171" s="45"/>
      <c r="D171" s="222"/>
      <c r="E171" s="222"/>
      <c r="F171" s="229"/>
      <c r="G171" s="224"/>
      <c r="H171" s="18"/>
      <c r="I171" s="18"/>
      <c r="J171" s="18"/>
      <c r="K171" s="397">
        <f>'STEPPED UP GENCO'!K40</f>
        <v>0.5259009002</v>
      </c>
      <c r="L171" s="224" t="s">
        <v>328</v>
      </c>
      <c r="M171" s="18"/>
      <c r="N171" s="18"/>
      <c r="O171" s="18"/>
      <c r="P171" s="397">
        <f>'STEPPED UP GENCO'!P40</f>
        <v>-0.5545704775</v>
      </c>
      <c r="Q171" s="245" t="s">
        <v>328</v>
      </c>
    </row>
    <row r="172" spans="1:17" ht="12.75">
      <c r="A172" s="236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51"/>
    </row>
    <row r="173" spans="1:17" ht="12.75">
      <c r="A173" s="236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51"/>
    </row>
    <row r="174" spans="1:17" ht="12.75">
      <c r="A174" s="236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51"/>
    </row>
    <row r="175" spans="1:17" ht="20.25">
      <c r="A175" s="236"/>
      <c r="B175" s="18"/>
      <c r="C175" s="18"/>
      <c r="D175" s="18"/>
      <c r="E175" s="18"/>
      <c r="F175" s="18"/>
      <c r="G175" s="18"/>
      <c r="H175" s="223"/>
      <c r="I175" s="223"/>
      <c r="J175" s="242" t="s">
        <v>331</v>
      </c>
      <c r="K175" s="352">
        <f>SUM(K169:K174)</f>
        <v>6.792486766866665</v>
      </c>
      <c r="L175" s="242" t="s">
        <v>328</v>
      </c>
      <c r="M175" s="133"/>
      <c r="N175" s="18"/>
      <c r="O175" s="18"/>
      <c r="P175" s="352">
        <f>SUM(P169:P174)</f>
        <v>0.3157633058333327</v>
      </c>
      <c r="Q175" s="373" t="s">
        <v>328</v>
      </c>
    </row>
    <row r="176" spans="1:17" ht="13.5" thickBot="1">
      <c r="A176" s="237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2" max="255" man="1"/>
    <brk id="95" max="255" man="1"/>
    <brk id="14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7"/>
  <sheetViews>
    <sheetView view="pageBreakPreview" zoomScale="85" zoomScaleNormal="70" zoomScaleSheetLayoutView="85" workbookViewId="0" topLeftCell="A146">
      <selection activeCell="B108" sqref="B108"/>
    </sheetView>
  </sheetViews>
  <sheetFormatPr defaultColWidth="9.140625" defaultRowHeight="12.75"/>
  <cols>
    <col min="1" max="1" width="7.421875" style="464" customWidth="1"/>
    <col min="2" max="2" width="29.57421875" style="464" customWidth="1"/>
    <col min="3" max="3" width="13.28125" style="464" customWidth="1"/>
    <col min="4" max="4" width="9.00390625" style="464" customWidth="1"/>
    <col min="5" max="5" width="16.57421875" style="464" customWidth="1"/>
    <col min="6" max="6" width="10.8515625" style="464" customWidth="1"/>
    <col min="7" max="7" width="14.00390625" style="464" customWidth="1"/>
    <col min="8" max="8" width="13.421875" style="464" customWidth="1"/>
    <col min="9" max="9" width="11.8515625" style="464" customWidth="1"/>
    <col min="10" max="10" width="16.28125" style="464" customWidth="1"/>
    <col min="11" max="11" width="14.421875" style="464" customWidth="1"/>
    <col min="12" max="12" width="13.421875" style="464" customWidth="1"/>
    <col min="13" max="13" width="16.28125" style="464" customWidth="1"/>
    <col min="14" max="14" width="12.140625" style="464" customWidth="1"/>
    <col min="15" max="15" width="15.28125" style="464" customWidth="1"/>
    <col min="16" max="16" width="15.140625" style="464" customWidth="1"/>
    <col min="17" max="17" width="29.421875" style="464" customWidth="1"/>
    <col min="18" max="19" width="9.140625" style="464" hidden="1" customWidth="1"/>
    <col min="20" max="16384" width="9.140625" style="464" customWidth="1"/>
  </cols>
  <sheetData>
    <row r="1" spans="1:17" s="617" customFormat="1" ht="14.25" customHeight="1">
      <c r="A1" s="303" t="s">
        <v>237</v>
      </c>
      <c r="P1" s="787" t="str">
        <f>NDPL!$Q$1</f>
        <v>SEPTEMBER -2017</v>
      </c>
      <c r="Q1" s="787"/>
    </row>
    <row r="2" s="617" customFormat="1" ht="14.25" customHeight="1">
      <c r="A2" s="303" t="s">
        <v>238</v>
      </c>
    </row>
    <row r="3" s="617" customFormat="1" ht="14.25" customHeight="1">
      <c r="A3" s="303" t="s">
        <v>153</v>
      </c>
    </row>
    <row r="4" spans="1:16" s="617" customFormat="1" ht="14.25" customHeight="1" thickBot="1">
      <c r="A4" s="788" t="s">
        <v>191</v>
      </c>
      <c r="G4" s="278"/>
      <c r="H4" s="278"/>
      <c r="I4" s="777" t="s">
        <v>397</v>
      </c>
      <c r="J4" s="278"/>
      <c r="K4" s="278"/>
      <c r="L4" s="278"/>
      <c r="M4" s="278"/>
      <c r="N4" s="777" t="s">
        <v>398</v>
      </c>
      <c r="O4" s="278"/>
      <c r="P4" s="278"/>
    </row>
    <row r="5" spans="1:17" ht="36.75" customHeight="1" thickBot="1" thickTop="1">
      <c r="A5" s="533" t="s">
        <v>8</v>
      </c>
      <c r="B5" s="534" t="s">
        <v>9</v>
      </c>
      <c r="C5" s="535" t="s">
        <v>1</v>
      </c>
      <c r="D5" s="535" t="s">
        <v>2</v>
      </c>
      <c r="E5" s="535" t="s">
        <v>3</v>
      </c>
      <c r="F5" s="535" t="s">
        <v>10</v>
      </c>
      <c r="G5" s="533" t="str">
        <f>NDPL!G5</f>
        <v>FINAL READING 01/10/2017</v>
      </c>
      <c r="H5" s="535" t="str">
        <f>NDPL!H5</f>
        <v>INTIAL READING 01/09/2017</v>
      </c>
      <c r="I5" s="535" t="s">
        <v>4</v>
      </c>
      <c r="J5" s="535" t="s">
        <v>5</v>
      </c>
      <c r="K5" s="535" t="s">
        <v>6</v>
      </c>
      <c r="L5" s="533" t="str">
        <f>NDPL!G5</f>
        <v>FINAL READING 01/10/2017</v>
      </c>
      <c r="M5" s="535" t="str">
        <f>NDPL!H5</f>
        <v>INTIAL READING 01/09/2017</v>
      </c>
      <c r="N5" s="535" t="s">
        <v>4</v>
      </c>
      <c r="O5" s="535" t="s">
        <v>5</v>
      </c>
      <c r="P5" s="535" t="s">
        <v>6</v>
      </c>
      <c r="Q5" s="564" t="s">
        <v>309</v>
      </c>
    </row>
    <row r="6" ht="2.25" customHeight="1" hidden="1" thickBot="1" thickTop="1"/>
    <row r="7" spans="1:17" ht="19.5" customHeight="1" thickTop="1">
      <c r="A7" s="279"/>
      <c r="B7" s="280" t="s">
        <v>154</v>
      </c>
      <c r="C7" s="281"/>
      <c r="D7" s="36"/>
      <c r="E7" s="36"/>
      <c r="F7" s="36"/>
      <c r="G7" s="29"/>
      <c r="H7" s="476"/>
      <c r="I7" s="476"/>
      <c r="J7" s="476"/>
      <c r="K7" s="476"/>
      <c r="L7" s="477"/>
      <c r="M7" s="476"/>
      <c r="N7" s="476"/>
      <c r="O7" s="476"/>
      <c r="P7" s="476"/>
      <c r="Q7" s="571"/>
    </row>
    <row r="8" spans="1:17" ht="24" customHeight="1">
      <c r="A8" s="268">
        <v>1</v>
      </c>
      <c r="B8" s="311" t="s">
        <v>155</v>
      </c>
      <c r="C8" s="312">
        <v>4865170</v>
      </c>
      <c r="D8" s="127" t="s">
        <v>12</v>
      </c>
      <c r="E8" s="96" t="s">
        <v>346</v>
      </c>
      <c r="F8" s="320">
        <v>5000</v>
      </c>
      <c r="G8" s="341">
        <v>999591</v>
      </c>
      <c r="H8" s="342">
        <v>999595</v>
      </c>
      <c r="I8" s="322">
        <f aca="true" t="shared" si="0" ref="I8:I16">G8-H8</f>
        <v>-4</v>
      </c>
      <c r="J8" s="322">
        <f aca="true" t="shared" si="1" ref="J8:J16">$F8*I8</f>
        <v>-20000</v>
      </c>
      <c r="K8" s="322">
        <f aca="true" t="shared" si="2" ref="K8:K16">J8/1000000</f>
        <v>-0.02</v>
      </c>
      <c r="L8" s="341">
        <v>999443</v>
      </c>
      <c r="M8" s="342">
        <v>999434</v>
      </c>
      <c r="N8" s="322">
        <f aca="true" t="shared" si="3" ref="N8:N16">L8-M8</f>
        <v>9</v>
      </c>
      <c r="O8" s="322">
        <f aca="true" t="shared" si="4" ref="O8:O16">$F8*N8</f>
        <v>45000</v>
      </c>
      <c r="P8" s="322">
        <f aca="true" t="shared" si="5" ref="P8:P16">O8/1000000</f>
        <v>0.045</v>
      </c>
      <c r="Q8" s="480"/>
    </row>
    <row r="9" spans="1:17" ht="24.75" customHeight="1">
      <c r="A9" s="268">
        <v>2</v>
      </c>
      <c r="B9" s="311" t="s">
        <v>156</v>
      </c>
      <c r="C9" s="312">
        <v>4865095</v>
      </c>
      <c r="D9" s="127" t="s">
        <v>12</v>
      </c>
      <c r="E9" s="96" t="s">
        <v>346</v>
      </c>
      <c r="F9" s="320">
        <v>1333.33</v>
      </c>
      <c r="G9" s="341">
        <v>984715</v>
      </c>
      <c r="H9" s="342">
        <v>984698</v>
      </c>
      <c r="I9" s="322">
        <f t="shared" si="0"/>
        <v>17</v>
      </c>
      <c r="J9" s="322">
        <f t="shared" si="1"/>
        <v>22666.61</v>
      </c>
      <c r="K9" s="322">
        <f t="shared" si="2"/>
        <v>0.02266661</v>
      </c>
      <c r="L9" s="341">
        <v>671375</v>
      </c>
      <c r="M9" s="342">
        <v>671586</v>
      </c>
      <c r="N9" s="322">
        <f t="shared" si="3"/>
        <v>-211</v>
      </c>
      <c r="O9" s="322">
        <f t="shared" si="4"/>
        <v>-281332.63</v>
      </c>
      <c r="P9" s="478">
        <f t="shared" si="5"/>
        <v>-0.28133263000000003</v>
      </c>
      <c r="Q9" s="486"/>
    </row>
    <row r="10" spans="1:17" ht="22.5" customHeight="1">
      <c r="A10" s="268">
        <v>3</v>
      </c>
      <c r="B10" s="311" t="s">
        <v>157</v>
      </c>
      <c r="C10" s="312">
        <v>5295153</v>
      </c>
      <c r="D10" s="127" t="s">
        <v>12</v>
      </c>
      <c r="E10" s="96" t="s">
        <v>346</v>
      </c>
      <c r="F10" s="320">
        <v>400</v>
      </c>
      <c r="G10" s="341">
        <v>1331</v>
      </c>
      <c r="H10" s="342">
        <v>1355</v>
      </c>
      <c r="I10" s="322">
        <f>G10-H10</f>
        <v>-24</v>
      </c>
      <c r="J10" s="322">
        <f t="shared" si="1"/>
        <v>-9600</v>
      </c>
      <c r="K10" s="322">
        <f t="shared" si="2"/>
        <v>-0.0096</v>
      </c>
      <c r="L10" s="341">
        <v>35551</v>
      </c>
      <c r="M10" s="342">
        <v>34358</v>
      </c>
      <c r="N10" s="322">
        <f>L10-M10</f>
        <v>1193</v>
      </c>
      <c r="O10" s="322">
        <f t="shared" si="4"/>
        <v>477200</v>
      </c>
      <c r="P10" s="322">
        <f t="shared" si="5"/>
        <v>0.4772</v>
      </c>
      <c r="Q10" s="481"/>
    </row>
    <row r="11" spans="1:17" ht="22.5" customHeight="1">
      <c r="A11" s="268">
        <v>4</v>
      </c>
      <c r="B11" s="311" t="s">
        <v>158</v>
      </c>
      <c r="C11" s="312">
        <v>4865151</v>
      </c>
      <c r="D11" s="127" t="s">
        <v>12</v>
      </c>
      <c r="E11" s="96" t="s">
        <v>346</v>
      </c>
      <c r="F11" s="320">
        <v>1000</v>
      </c>
      <c r="G11" s="341">
        <v>17016</v>
      </c>
      <c r="H11" s="342">
        <v>16995</v>
      </c>
      <c r="I11" s="322">
        <f t="shared" si="0"/>
        <v>21</v>
      </c>
      <c r="J11" s="322">
        <f t="shared" si="1"/>
        <v>21000</v>
      </c>
      <c r="K11" s="322">
        <f t="shared" si="2"/>
        <v>0.021</v>
      </c>
      <c r="L11" s="341">
        <v>996852</v>
      </c>
      <c r="M11" s="342">
        <v>996727</v>
      </c>
      <c r="N11" s="322">
        <f t="shared" si="3"/>
        <v>125</v>
      </c>
      <c r="O11" s="322">
        <f t="shared" si="4"/>
        <v>125000</v>
      </c>
      <c r="P11" s="322">
        <f t="shared" si="5"/>
        <v>0.125</v>
      </c>
      <c r="Q11" s="741"/>
    </row>
    <row r="12" spans="1:17" ht="22.5" customHeight="1">
      <c r="A12" s="268">
        <v>5</v>
      </c>
      <c r="B12" s="311" t="s">
        <v>159</v>
      </c>
      <c r="C12" s="312">
        <v>4865152</v>
      </c>
      <c r="D12" s="127" t="s">
        <v>12</v>
      </c>
      <c r="E12" s="96" t="s">
        <v>346</v>
      </c>
      <c r="F12" s="320">
        <v>300</v>
      </c>
      <c r="G12" s="341">
        <v>1605</v>
      </c>
      <c r="H12" s="342">
        <v>1605</v>
      </c>
      <c r="I12" s="322">
        <f t="shared" si="0"/>
        <v>0</v>
      </c>
      <c r="J12" s="322">
        <f t="shared" si="1"/>
        <v>0</v>
      </c>
      <c r="K12" s="322">
        <f t="shared" si="2"/>
        <v>0</v>
      </c>
      <c r="L12" s="341">
        <v>112</v>
      </c>
      <c r="M12" s="342">
        <v>112</v>
      </c>
      <c r="N12" s="322">
        <f t="shared" si="3"/>
        <v>0</v>
      </c>
      <c r="O12" s="322">
        <f t="shared" si="4"/>
        <v>0</v>
      </c>
      <c r="P12" s="322">
        <f t="shared" si="5"/>
        <v>0</v>
      </c>
      <c r="Q12" s="738"/>
    </row>
    <row r="13" spans="1:17" ht="22.5" customHeight="1">
      <c r="A13" s="268">
        <v>6</v>
      </c>
      <c r="B13" s="311" t="s">
        <v>160</v>
      </c>
      <c r="C13" s="312">
        <v>4865111</v>
      </c>
      <c r="D13" s="127" t="s">
        <v>12</v>
      </c>
      <c r="E13" s="96" t="s">
        <v>346</v>
      </c>
      <c r="F13" s="320">
        <v>100</v>
      </c>
      <c r="G13" s="341">
        <v>17622</v>
      </c>
      <c r="H13" s="342">
        <v>17494</v>
      </c>
      <c r="I13" s="322">
        <f>G13-H13</f>
        <v>128</v>
      </c>
      <c r="J13" s="322">
        <f t="shared" si="1"/>
        <v>12800</v>
      </c>
      <c r="K13" s="322">
        <f t="shared" si="2"/>
        <v>0.0128</v>
      </c>
      <c r="L13" s="341">
        <v>18791</v>
      </c>
      <c r="M13" s="342">
        <v>17227</v>
      </c>
      <c r="N13" s="322">
        <f>L13-M13</f>
        <v>1564</v>
      </c>
      <c r="O13" s="322">
        <f t="shared" si="4"/>
        <v>156400</v>
      </c>
      <c r="P13" s="322">
        <f t="shared" si="5"/>
        <v>0.1564</v>
      </c>
      <c r="Q13" s="481"/>
    </row>
    <row r="14" spans="1:17" ht="22.5" customHeight="1">
      <c r="A14" s="268">
        <v>7</v>
      </c>
      <c r="B14" s="311" t="s">
        <v>161</v>
      </c>
      <c r="C14" s="312">
        <v>4865140</v>
      </c>
      <c r="D14" s="127" t="s">
        <v>12</v>
      </c>
      <c r="E14" s="96" t="s">
        <v>346</v>
      </c>
      <c r="F14" s="320">
        <v>75</v>
      </c>
      <c r="G14" s="341">
        <v>726818</v>
      </c>
      <c r="H14" s="342">
        <v>726260</v>
      </c>
      <c r="I14" s="322">
        <f t="shared" si="0"/>
        <v>558</v>
      </c>
      <c r="J14" s="322">
        <f t="shared" si="1"/>
        <v>41850</v>
      </c>
      <c r="K14" s="322">
        <f t="shared" si="2"/>
        <v>0.04185</v>
      </c>
      <c r="L14" s="341">
        <v>999383</v>
      </c>
      <c r="M14" s="342">
        <v>1001153</v>
      </c>
      <c r="N14" s="322">
        <f t="shared" si="3"/>
        <v>-1770</v>
      </c>
      <c r="O14" s="322">
        <f t="shared" si="4"/>
        <v>-132750</v>
      </c>
      <c r="P14" s="322">
        <f t="shared" si="5"/>
        <v>-0.13275</v>
      </c>
      <c r="Q14" s="480"/>
    </row>
    <row r="15" spans="1:17" ht="22.5" customHeight="1">
      <c r="A15" s="268">
        <v>8</v>
      </c>
      <c r="B15" s="543" t="s">
        <v>162</v>
      </c>
      <c r="C15" s="312">
        <v>4865148</v>
      </c>
      <c r="D15" s="127" t="s">
        <v>12</v>
      </c>
      <c r="E15" s="96" t="s">
        <v>346</v>
      </c>
      <c r="F15" s="320">
        <v>75</v>
      </c>
      <c r="G15" s="341">
        <v>983062</v>
      </c>
      <c r="H15" s="342">
        <v>983181</v>
      </c>
      <c r="I15" s="322">
        <f t="shared" si="0"/>
        <v>-119</v>
      </c>
      <c r="J15" s="322">
        <f t="shared" si="1"/>
        <v>-8925</v>
      </c>
      <c r="K15" s="322">
        <f t="shared" si="2"/>
        <v>-0.008925</v>
      </c>
      <c r="L15" s="341">
        <v>3924</v>
      </c>
      <c r="M15" s="342">
        <v>4864</v>
      </c>
      <c r="N15" s="322">
        <f t="shared" si="3"/>
        <v>-940</v>
      </c>
      <c r="O15" s="322">
        <f t="shared" si="4"/>
        <v>-70500</v>
      </c>
      <c r="P15" s="322">
        <f t="shared" si="5"/>
        <v>-0.0705</v>
      </c>
      <c r="Q15" s="481"/>
    </row>
    <row r="16" spans="1:17" ht="18">
      <c r="A16" s="268">
        <v>9</v>
      </c>
      <c r="B16" s="311" t="s">
        <v>163</v>
      </c>
      <c r="C16" s="312">
        <v>4865181</v>
      </c>
      <c r="D16" s="127" t="s">
        <v>12</v>
      </c>
      <c r="E16" s="96" t="s">
        <v>346</v>
      </c>
      <c r="F16" s="320">
        <v>900</v>
      </c>
      <c r="G16" s="341">
        <v>997460</v>
      </c>
      <c r="H16" s="342">
        <v>997416</v>
      </c>
      <c r="I16" s="322">
        <f t="shared" si="0"/>
        <v>44</v>
      </c>
      <c r="J16" s="322">
        <f t="shared" si="1"/>
        <v>39600</v>
      </c>
      <c r="K16" s="322">
        <f t="shared" si="2"/>
        <v>0.0396</v>
      </c>
      <c r="L16" s="341">
        <v>995775</v>
      </c>
      <c r="M16" s="342">
        <v>995752</v>
      </c>
      <c r="N16" s="322">
        <f t="shared" si="3"/>
        <v>23</v>
      </c>
      <c r="O16" s="322">
        <f t="shared" si="4"/>
        <v>20700</v>
      </c>
      <c r="P16" s="322">
        <f t="shared" si="5"/>
        <v>0.0207</v>
      </c>
      <c r="Q16" s="486"/>
    </row>
    <row r="17" spans="1:17" ht="15.75" customHeight="1">
      <c r="A17" s="268"/>
      <c r="B17" s="313" t="s">
        <v>164</v>
      </c>
      <c r="C17" s="312"/>
      <c r="D17" s="127"/>
      <c r="E17" s="127"/>
      <c r="F17" s="320"/>
      <c r="G17" s="425"/>
      <c r="H17" s="428"/>
      <c r="I17" s="322"/>
      <c r="J17" s="322"/>
      <c r="K17" s="619"/>
      <c r="L17" s="324"/>
      <c r="M17" s="322"/>
      <c r="N17" s="322"/>
      <c r="O17" s="322"/>
      <c r="P17" s="619"/>
      <c r="Q17" s="481"/>
    </row>
    <row r="18" spans="1:17" ht="22.5" customHeight="1">
      <c r="A18" s="268">
        <v>10</v>
      </c>
      <c r="B18" s="311" t="s">
        <v>15</v>
      </c>
      <c r="C18" s="312">
        <v>5128454</v>
      </c>
      <c r="D18" s="127" t="s">
        <v>12</v>
      </c>
      <c r="E18" s="96" t="s">
        <v>346</v>
      </c>
      <c r="F18" s="320">
        <v>-500</v>
      </c>
      <c r="G18" s="341">
        <v>16168</v>
      </c>
      <c r="H18" s="342">
        <v>16168</v>
      </c>
      <c r="I18" s="322">
        <f>G18-H18</f>
        <v>0</v>
      </c>
      <c r="J18" s="322">
        <f>$F18*I18</f>
        <v>0</v>
      </c>
      <c r="K18" s="322">
        <f>J18/1000000</f>
        <v>0</v>
      </c>
      <c r="L18" s="341">
        <v>988926</v>
      </c>
      <c r="M18" s="342">
        <v>988926</v>
      </c>
      <c r="N18" s="322">
        <f>L18-M18</f>
        <v>0</v>
      </c>
      <c r="O18" s="322">
        <f>$F18*N18</f>
        <v>0</v>
      </c>
      <c r="P18" s="322">
        <f>O18/1000000</f>
        <v>0</v>
      </c>
      <c r="Q18" s="481"/>
    </row>
    <row r="19" spans="1:17" ht="22.5" customHeight="1">
      <c r="A19" s="268">
        <v>11</v>
      </c>
      <c r="B19" s="284" t="s">
        <v>16</v>
      </c>
      <c r="C19" s="312">
        <v>4865025</v>
      </c>
      <c r="D19" s="84" t="s">
        <v>12</v>
      </c>
      <c r="E19" s="96" t="s">
        <v>346</v>
      </c>
      <c r="F19" s="320">
        <v>-1000</v>
      </c>
      <c r="G19" s="341">
        <v>1940</v>
      </c>
      <c r="H19" s="342">
        <v>1940</v>
      </c>
      <c r="I19" s="322">
        <f>G19-H19</f>
        <v>0</v>
      </c>
      <c r="J19" s="322">
        <f>$F19*I19</f>
        <v>0</v>
      </c>
      <c r="K19" s="322">
        <f>J19/1000000</f>
        <v>0</v>
      </c>
      <c r="L19" s="341">
        <v>997842</v>
      </c>
      <c r="M19" s="342">
        <v>998465</v>
      </c>
      <c r="N19" s="322">
        <f>L19-M19</f>
        <v>-623</v>
      </c>
      <c r="O19" s="322">
        <f>$F19*N19</f>
        <v>623000</v>
      </c>
      <c r="P19" s="322">
        <f>O19/1000000</f>
        <v>0.623</v>
      </c>
      <c r="Q19" s="481"/>
    </row>
    <row r="20" spans="1:17" ht="22.5" customHeight="1">
      <c r="A20" s="268">
        <v>12</v>
      </c>
      <c r="B20" s="311" t="s">
        <v>17</v>
      </c>
      <c r="C20" s="312">
        <v>5100234</v>
      </c>
      <c r="D20" s="127" t="s">
        <v>12</v>
      </c>
      <c r="E20" s="96" t="s">
        <v>346</v>
      </c>
      <c r="F20" s="320">
        <v>-1000</v>
      </c>
      <c r="G20" s="341">
        <v>997800</v>
      </c>
      <c r="H20" s="342">
        <v>997800</v>
      </c>
      <c r="I20" s="322">
        <f>G20-H20</f>
        <v>0</v>
      </c>
      <c r="J20" s="322">
        <f>$F20*I20</f>
        <v>0</v>
      </c>
      <c r="K20" s="322">
        <f>J20/1000000</f>
        <v>0</v>
      </c>
      <c r="L20" s="341">
        <v>993030</v>
      </c>
      <c r="M20" s="342">
        <v>994020</v>
      </c>
      <c r="N20" s="322">
        <f>L20-M20</f>
        <v>-990</v>
      </c>
      <c r="O20" s="322">
        <f>$F20*N20</f>
        <v>990000</v>
      </c>
      <c r="P20" s="322">
        <f>O20/1000000</f>
        <v>0.99</v>
      </c>
      <c r="Q20" s="481"/>
    </row>
    <row r="21" spans="1:17" ht="22.5" customHeight="1">
      <c r="A21" s="268">
        <v>13</v>
      </c>
      <c r="B21" s="311" t="s">
        <v>165</v>
      </c>
      <c r="C21" s="312">
        <v>4902499</v>
      </c>
      <c r="D21" s="127" t="s">
        <v>12</v>
      </c>
      <c r="E21" s="96" t="s">
        <v>346</v>
      </c>
      <c r="F21" s="320">
        <v>-1000</v>
      </c>
      <c r="G21" s="341">
        <v>3649</v>
      </c>
      <c r="H21" s="342">
        <v>3540</v>
      </c>
      <c r="I21" s="322">
        <f>G21-H21</f>
        <v>109</v>
      </c>
      <c r="J21" s="322">
        <f>$F21*I21</f>
        <v>-109000</v>
      </c>
      <c r="K21" s="322">
        <f>J21/1000000</f>
        <v>-0.109</v>
      </c>
      <c r="L21" s="341">
        <v>999410</v>
      </c>
      <c r="M21" s="342">
        <v>999833</v>
      </c>
      <c r="N21" s="322">
        <f>L21-M21</f>
        <v>-423</v>
      </c>
      <c r="O21" s="322">
        <f>$F21*N21</f>
        <v>423000</v>
      </c>
      <c r="P21" s="322">
        <f>O21/1000000</f>
        <v>0.423</v>
      </c>
      <c r="Q21" s="481"/>
    </row>
    <row r="22" spans="1:17" ht="22.5" customHeight="1">
      <c r="A22" s="268">
        <v>14</v>
      </c>
      <c r="B22" s="311" t="s">
        <v>437</v>
      </c>
      <c r="C22" s="312">
        <v>5295169</v>
      </c>
      <c r="D22" s="127" t="s">
        <v>12</v>
      </c>
      <c r="E22" s="96" t="s">
        <v>346</v>
      </c>
      <c r="F22" s="320">
        <v>-1000</v>
      </c>
      <c r="G22" s="341">
        <v>963491</v>
      </c>
      <c r="H22" s="342">
        <v>963296</v>
      </c>
      <c r="I22" s="342">
        <f>G22-H22</f>
        <v>195</v>
      </c>
      <c r="J22" s="342">
        <f>$F22*I22</f>
        <v>-195000</v>
      </c>
      <c r="K22" s="342">
        <f>J22/1000000</f>
        <v>-0.195</v>
      </c>
      <c r="L22" s="341">
        <v>996594</v>
      </c>
      <c r="M22" s="342">
        <v>998075</v>
      </c>
      <c r="N22" s="342">
        <f>L22-M22</f>
        <v>-1481</v>
      </c>
      <c r="O22" s="342">
        <f>$F22*N22</f>
        <v>1481000</v>
      </c>
      <c r="P22" s="342">
        <f>O22/1000000</f>
        <v>1.481</v>
      </c>
      <c r="Q22" s="481"/>
    </row>
    <row r="23" spans="1:17" ht="15" customHeight="1">
      <c r="A23" s="268"/>
      <c r="B23" s="313" t="s">
        <v>166</v>
      </c>
      <c r="C23" s="312"/>
      <c r="D23" s="127"/>
      <c r="E23" s="127"/>
      <c r="F23" s="320"/>
      <c r="G23" s="425"/>
      <c r="H23" s="428"/>
      <c r="I23" s="322"/>
      <c r="J23" s="322"/>
      <c r="K23" s="322"/>
      <c r="L23" s="324"/>
      <c r="M23" s="322"/>
      <c r="N23" s="322"/>
      <c r="O23" s="322"/>
      <c r="P23" s="322"/>
      <c r="Q23" s="481"/>
    </row>
    <row r="24" spans="1:17" ht="18.75" customHeight="1">
      <c r="A24" s="268">
        <v>15</v>
      </c>
      <c r="B24" s="311" t="s">
        <v>15</v>
      </c>
      <c r="C24" s="312">
        <v>5295164</v>
      </c>
      <c r="D24" s="127" t="s">
        <v>12</v>
      </c>
      <c r="E24" s="96" t="s">
        <v>346</v>
      </c>
      <c r="F24" s="320">
        <v>-1000</v>
      </c>
      <c r="G24" s="341">
        <v>187</v>
      </c>
      <c r="H24" s="342">
        <v>66</v>
      </c>
      <c r="I24" s="322">
        <f>G24-H24</f>
        <v>121</v>
      </c>
      <c r="J24" s="322">
        <f>$F24*I24</f>
        <v>-121000</v>
      </c>
      <c r="K24" s="322">
        <f>J24/1000000</f>
        <v>-0.121</v>
      </c>
      <c r="L24" s="341">
        <v>999849</v>
      </c>
      <c r="M24" s="342">
        <v>999901</v>
      </c>
      <c r="N24" s="322">
        <f>L24-M24</f>
        <v>-52</v>
      </c>
      <c r="O24" s="322">
        <f>$F24*N24</f>
        <v>52000</v>
      </c>
      <c r="P24" s="322">
        <f>O24/1000000</f>
        <v>0.052</v>
      </c>
      <c r="Q24" s="499"/>
    </row>
    <row r="25" spans="1:17" ht="17.25" customHeight="1">
      <c r="A25" s="268">
        <v>16</v>
      </c>
      <c r="B25" s="311" t="s">
        <v>16</v>
      </c>
      <c r="C25" s="312">
        <v>5129959</v>
      </c>
      <c r="D25" s="127" t="s">
        <v>12</v>
      </c>
      <c r="E25" s="96" t="s">
        <v>346</v>
      </c>
      <c r="F25" s="320">
        <v>-500</v>
      </c>
      <c r="G25" s="341">
        <v>506</v>
      </c>
      <c r="H25" s="342">
        <v>4</v>
      </c>
      <c r="I25" s="342">
        <f>G25-H25</f>
        <v>502</v>
      </c>
      <c r="J25" s="342">
        <f>$F25*I25</f>
        <v>-251000</v>
      </c>
      <c r="K25" s="342">
        <f>J25/1000000</f>
        <v>-0.251</v>
      </c>
      <c r="L25" s="341">
        <v>128</v>
      </c>
      <c r="M25" s="342">
        <v>139</v>
      </c>
      <c r="N25" s="342">
        <f>L25-M25</f>
        <v>-11</v>
      </c>
      <c r="O25" s="342">
        <f>$F25*N25</f>
        <v>5500</v>
      </c>
      <c r="P25" s="342">
        <f>O25/1000000</f>
        <v>0.0055</v>
      </c>
      <c r="Q25" s="499"/>
    </row>
    <row r="26" spans="1:17" ht="17.25" customHeight="1">
      <c r="A26" s="268">
        <v>17</v>
      </c>
      <c r="B26" s="311" t="s">
        <v>17</v>
      </c>
      <c r="C26" s="312">
        <v>4864988</v>
      </c>
      <c r="D26" s="127" t="s">
        <v>12</v>
      </c>
      <c r="E26" s="96" t="s">
        <v>346</v>
      </c>
      <c r="F26" s="320">
        <v>-2000</v>
      </c>
      <c r="G26" s="341">
        <v>150</v>
      </c>
      <c r="H26" s="342">
        <v>88</v>
      </c>
      <c r="I26" s="322">
        <f>G26-H26</f>
        <v>62</v>
      </c>
      <c r="J26" s="322">
        <f>$F26*I26</f>
        <v>-124000</v>
      </c>
      <c r="K26" s="322">
        <f>J26/1000000</f>
        <v>-0.124</v>
      </c>
      <c r="L26" s="341">
        <v>999044</v>
      </c>
      <c r="M26" s="342">
        <v>999116</v>
      </c>
      <c r="N26" s="322">
        <f>L26-M26</f>
        <v>-72</v>
      </c>
      <c r="O26" s="322">
        <f>$F26*N26</f>
        <v>144000</v>
      </c>
      <c r="P26" s="322">
        <f>O26/1000000</f>
        <v>0.144</v>
      </c>
      <c r="Q26" s="499"/>
    </row>
    <row r="27" spans="1:17" ht="17.25" customHeight="1">
      <c r="A27" s="268"/>
      <c r="B27" s="311"/>
      <c r="C27" s="312"/>
      <c r="D27" s="127"/>
      <c r="E27" s="96"/>
      <c r="F27" s="320"/>
      <c r="G27" s="341"/>
      <c r="H27" s="342"/>
      <c r="I27" s="322"/>
      <c r="J27" s="322"/>
      <c r="K27" s="322">
        <v>-0.1</v>
      </c>
      <c r="L27" s="341"/>
      <c r="M27" s="342"/>
      <c r="N27" s="322"/>
      <c r="O27" s="322"/>
      <c r="P27" s="322">
        <v>0.278</v>
      </c>
      <c r="Q27" s="499" t="s">
        <v>458</v>
      </c>
    </row>
    <row r="28" spans="1:17" ht="17.25" customHeight="1">
      <c r="A28" s="268">
        <v>18</v>
      </c>
      <c r="B28" s="311" t="s">
        <v>165</v>
      </c>
      <c r="C28" s="312">
        <v>5295572</v>
      </c>
      <c r="D28" s="127" t="s">
        <v>12</v>
      </c>
      <c r="E28" s="96" t="s">
        <v>346</v>
      </c>
      <c r="F28" s="320">
        <v>-1000</v>
      </c>
      <c r="G28" s="341">
        <v>1986</v>
      </c>
      <c r="H28" s="342">
        <v>2787</v>
      </c>
      <c r="I28" s="342">
        <f>G28-H28</f>
        <v>-801</v>
      </c>
      <c r="J28" s="342">
        <f>$F28*I28</f>
        <v>801000</v>
      </c>
      <c r="K28" s="342">
        <f>J28/1000000</f>
        <v>0.801</v>
      </c>
      <c r="L28" s="341">
        <v>902657</v>
      </c>
      <c r="M28" s="342">
        <v>904021</v>
      </c>
      <c r="N28" s="342">
        <f>L28-M28</f>
        <v>-1364</v>
      </c>
      <c r="O28" s="342">
        <f>$F28*N28</f>
        <v>1364000</v>
      </c>
      <c r="P28" s="342">
        <f>O28/1000000</f>
        <v>1.364</v>
      </c>
      <c r="Q28" s="499"/>
    </row>
    <row r="29" spans="1:17" ht="17.25" customHeight="1">
      <c r="A29" s="268"/>
      <c r="B29" s="282" t="s">
        <v>167</v>
      </c>
      <c r="C29" s="312"/>
      <c r="D29" s="84"/>
      <c r="E29" s="84"/>
      <c r="F29" s="320"/>
      <c r="G29" s="425"/>
      <c r="H29" s="428"/>
      <c r="I29" s="322"/>
      <c r="J29" s="322"/>
      <c r="K29" s="322"/>
      <c r="L29" s="324"/>
      <c r="M29" s="322"/>
      <c r="N29" s="322"/>
      <c r="O29" s="322"/>
      <c r="P29" s="322"/>
      <c r="Q29" s="481"/>
    </row>
    <row r="30" spans="1:17" ht="18.75" customHeight="1">
      <c r="A30" s="268">
        <v>19</v>
      </c>
      <c r="B30" s="311" t="s">
        <v>15</v>
      </c>
      <c r="C30" s="312">
        <v>5295151</v>
      </c>
      <c r="D30" s="127" t="s">
        <v>12</v>
      </c>
      <c r="E30" s="96" t="s">
        <v>346</v>
      </c>
      <c r="F30" s="320">
        <v>-1000</v>
      </c>
      <c r="G30" s="341">
        <v>1940</v>
      </c>
      <c r="H30" s="342">
        <v>1650</v>
      </c>
      <c r="I30" s="322">
        <f>G30-H30</f>
        <v>290</v>
      </c>
      <c r="J30" s="322">
        <f>$F30*I30</f>
        <v>-290000</v>
      </c>
      <c r="K30" s="322">
        <f>J30/1000000</f>
        <v>-0.29</v>
      </c>
      <c r="L30" s="341">
        <v>985067</v>
      </c>
      <c r="M30" s="342">
        <v>985138</v>
      </c>
      <c r="N30" s="322">
        <f>L30-M30</f>
        <v>-71</v>
      </c>
      <c r="O30" s="322">
        <f>$F30*N30</f>
        <v>71000</v>
      </c>
      <c r="P30" s="322">
        <f>O30/1000000</f>
        <v>0.071</v>
      </c>
      <c r="Q30" s="494"/>
    </row>
    <row r="31" spans="1:17" ht="17.25" customHeight="1">
      <c r="A31" s="268">
        <v>20</v>
      </c>
      <c r="B31" s="311" t="s">
        <v>16</v>
      </c>
      <c r="C31" s="312">
        <v>4864970</v>
      </c>
      <c r="D31" s="127" t="s">
        <v>12</v>
      </c>
      <c r="E31" s="96" t="s">
        <v>346</v>
      </c>
      <c r="F31" s="320">
        <v>-1000</v>
      </c>
      <c r="G31" s="341">
        <v>997872</v>
      </c>
      <c r="H31" s="342">
        <v>997859</v>
      </c>
      <c r="I31" s="322">
        <f>G31-H31</f>
        <v>13</v>
      </c>
      <c r="J31" s="322">
        <f>$F31*I31</f>
        <v>-13000</v>
      </c>
      <c r="K31" s="322">
        <f>J31/1000000</f>
        <v>-0.013</v>
      </c>
      <c r="L31" s="341">
        <v>983831</v>
      </c>
      <c r="M31" s="342">
        <v>984355</v>
      </c>
      <c r="N31" s="322">
        <f>L31-M31</f>
        <v>-524</v>
      </c>
      <c r="O31" s="322">
        <f>$F31*N31</f>
        <v>524000</v>
      </c>
      <c r="P31" s="322">
        <f>O31/1000000</f>
        <v>0.524</v>
      </c>
      <c r="Q31" s="481"/>
    </row>
    <row r="32" spans="1:17" ht="15.75" customHeight="1">
      <c r="A32" s="268">
        <v>21</v>
      </c>
      <c r="B32" s="311" t="s">
        <v>17</v>
      </c>
      <c r="C32" s="312">
        <v>5295147</v>
      </c>
      <c r="D32" s="127" t="s">
        <v>12</v>
      </c>
      <c r="E32" s="96" t="s">
        <v>346</v>
      </c>
      <c r="F32" s="320">
        <v>-1000</v>
      </c>
      <c r="G32" s="341">
        <v>997927</v>
      </c>
      <c r="H32" s="342">
        <v>998004</v>
      </c>
      <c r="I32" s="322">
        <f>G32-H32</f>
        <v>-77</v>
      </c>
      <c r="J32" s="322">
        <f>$F32*I32</f>
        <v>77000</v>
      </c>
      <c r="K32" s="322">
        <f>J32/1000000</f>
        <v>0.077</v>
      </c>
      <c r="L32" s="341">
        <v>997386</v>
      </c>
      <c r="M32" s="342">
        <v>997572</v>
      </c>
      <c r="N32" s="322">
        <f>L32-M32</f>
        <v>-186</v>
      </c>
      <c r="O32" s="322">
        <f>$F32*N32</f>
        <v>186000</v>
      </c>
      <c r="P32" s="322">
        <f>O32/1000000</f>
        <v>0.186</v>
      </c>
      <c r="Q32" s="481"/>
    </row>
    <row r="33" spans="1:17" ht="15.75" customHeight="1">
      <c r="A33" s="268">
        <v>22</v>
      </c>
      <c r="B33" s="284" t="s">
        <v>165</v>
      </c>
      <c r="C33" s="312">
        <v>4864995</v>
      </c>
      <c r="D33" s="84" t="s">
        <v>12</v>
      </c>
      <c r="E33" s="96" t="s">
        <v>346</v>
      </c>
      <c r="F33" s="320">
        <v>-1000</v>
      </c>
      <c r="G33" s="341">
        <v>14170</v>
      </c>
      <c r="H33" s="342">
        <v>14041</v>
      </c>
      <c r="I33" s="322">
        <f>G33-H33</f>
        <v>129</v>
      </c>
      <c r="J33" s="322">
        <f>$F33*I33</f>
        <v>-129000</v>
      </c>
      <c r="K33" s="322">
        <f>J33/1000000</f>
        <v>-0.129</v>
      </c>
      <c r="L33" s="341">
        <v>996772</v>
      </c>
      <c r="M33" s="342">
        <v>996629</v>
      </c>
      <c r="N33" s="322">
        <f>L33-M33</f>
        <v>143</v>
      </c>
      <c r="O33" s="322">
        <f>$F33*N33</f>
        <v>-143000</v>
      </c>
      <c r="P33" s="322">
        <f>O33/1000000</f>
        <v>-0.143</v>
      </c>
      <c r="Q33" s="753"/>
    </row>
    <row r="34" spans="1:17" ht="17.25" customHeight="1">
      <c r="A34" s="268"/>
      <c r="B34" s="313" t="s">
        <v>168</v>
      </c>
      <c r="C34" s="312"/>
      <c r="D34" s="127"/>
      <c r="E34" s="127"/>
      <c r="F34" s="320"/>
      <c r="G34" s="425"/>
      <c r="H34" s="428"/>
      <c r="I34" s="322"/>
      <c r="J34" s="322"/>
      <c r="K34" s="322"/>
      <c r="L34" s="324"/>
      <c r="M34" s="322"/>
      <c r="N34" s="322"/>
      <c r="O34" s="322"/>
      <c r="P34" s="322"/>
      <c r="Q34" s="481"/>
    </row>
    <row r="35" spans="1:17" ht="19.5" customHeight="1">
      <c r="A35" s="268"/>
      <c r="B35" s="313" t="s">
        <v>39</v>
      </c>
      <c r="C35" s="312"/>
      <c r="D35" s="127"/>
      <c r="E35" s="127"/>
      <c r="F35" s="320"/>
      <c r="G35" s="425"/>
      <c r="H35" s="428"/>
      <c r="I35" s="322"/>
      <c r="J35" s="322"/>
      <c r="K35" s="322"/>
      <c r="L35" s="324"/>
      <c r="M35" s="322"/>
      <c r="N35" s="322"/>
      <c r="O35" s="322"/>
      <c r="P35" s="322"/>
      <c r="Q35" s="481"/>
    </row>
    <row r="36" spans="1:17" ht="22.5" customHeight="1">
      <c r="A36" s="268">
        <v>23</v>
      </c>
      <c r="B36" s="311" t="s">
        <v>169</v>
      </c>
      <c r="C36" s="312">
        <v>5128435</v>
      </c>
      <c r="D36" s="127" t="s">
        <v>12</v>
      </c>
      <c r="E36" s="96" t="s">
        <v>346</v>
      </c>
      <c r="F36" s="320">
        <v>1250</v>
      </c>
      <c r="G36" s="341">
        <v>5</v>
      </c>
      <c r="H36" s="342">
        <v>8</v>
      </c>
      <c r="I36" s="322">
        <f>G36-H36</f>
        <v>-3</v>
      </c>
      <c r="J36" s="322">
        <f>$F36*I36</f>
        <v>-3750</v>
      </c>
      <c r="K36" s="322">
        <f>J36/1000000</f>
        <v>-0.00375</v>
      </c>
      <c r="L36" s="341">
        <v>1516</v>
      </c>
      <c r="M36" s="342">
        <v>1384</v>
      </c>
      <c r="N36" s="322">
        <f>L36-M36</f>
        <v>132</v>
      </c>
      <c r="O36" s="322">
        <f>$F36*N36</f>
        <v>165000</v>
      </c>
      <c r="P36" s="322">
        <f>O36/1000000</f>
        <v>0.165</v>
      </c>
      <c r="Q36" s="481"/>
    </row>
    <row r="37" spans="1:17" ht="18.75" customHeight="1">
      <c r="A37" s="268"/>
      <c r="B37" s="282" t="s">
        <v>170</v>
      </c>
      <c r="C37" s="312"/>
      <c r="D37" s="84"/>
      <c r="E37" s="84"/>
      <c r="F37" s="320"/>
      <c r="G37" s="425"/>
      <c r="H37" s="428"/>
      <c r="I37" s="322"/>
      <c r="J37" s="322"/>
      <c r="K37" s="322"/>
      <c r="L37" s="324"/>
      <c r="M37" s="322"/>
      <c r="N37" s="322"/>
      <c r="O37" s="322"/>
      <c r="P37" s="322"/>
      <c r="Q37" s="481"/>
    </row>
    <row r="38" spans="1:17" ht="22.5" customHeight="1">
      <c r="A38" s="268">
        <v>24</v>
      </c>
      <c r="B38" s="284" t="s">
        <v>15</v>
      </c>
      <c r="C38" s="312">
        <v>5269210</v>
      </c>
      <c r="D38" s="84" t="s">
        <v>12</v>
      </c>
      <c r="E38" s="96" t="s">
        <v>346</v>
      </c>
      <c r="F38" s="320">
        <v>-1000</v>
      </c>
      <c r="G38" s="341">
        <v>980583</v>
      </c>
      <c r="H38" s="342">
        <v>980778</v>
      </c>
      <c r="I38" s="322">
        <f>G38-H38</f>
        <v>-195</v>
      </c>
      <c r="J38" s="322">
        <f>$F38*I38</f>
        <v>195000</v>
      </c>
      <c r="K38" s="322">
        <f>J38/1000000</f>
        <v>0.195</v>
      </c>
      <c r="L38" s="341">
        <v>978360</v>
      </c>
      <c r="M38" s="342">
        <v>979793</v>
      </c>
      <c r="N38" s="322">
        <f>L38-M38</f>
        <v>-1433</v>
      </c>
      <c r="O38" s="322">
        <f>$F38*N38</f>
        <v>1433000</v>
      </c>
      <c r="P38" s="322">
        <f>O38/1000000</f>
        <v>1.433</v>
      </c>
      <c r="Q38" s="481"/>
    </row>
    <row r="39" spans="1:17" ht="22.5" customHeight="1">
      <c r="A39" s="268">
        <v>25</v>
      </c>
      <c r="B39" s="311" t="s">
        <v>16</v>
      </c>
      <c r="C39" s="312">
        <v>5269211</v>
      </c>
      <c r="D39" s="127" t="s">
        <v>12</v>
      </c>
      <c r="E39" s="96" t="s">
        <v>346</v>
      </c>
      <c r="F39" s="320">
        <v>-1000</v>
      </c>
      <c r="G39" s="341">
        <v>991515</v>
      </c>
      <c r="H39" s="342">
        <v>991515</v>
      </c>
      <c r="I39" s="322">
        <f>G39-H39</f>
        <v>0</v>
      </c>
      <c r="J39" s="322">
        <f>$F39*I39</f>
        <v>0</v>
      </c>
      <c r="K39" s="322">
        <f>J39/1000000</f>
        <v>0</v>
      </c>
      <c r="L39" s="341">
        <v>985938</v>
      </c>
      <c r="M39" s="342">
        <v>985938</v>
      </c>
      <c r="N39" s="322">
        <f>L39-M39</f>
        <v>0</v>
      </c>
      <c r="O39" s="322">
        <f>$F39*N39</f>
        <v>0</v>
      </c>
      <c r="P39" s="322">
        <f>O39/1000000</f>
        <v>0</v>
      </c>
      <c r="Q39" s="760"/>
    </row>
    <row r="40" spans="1:17" ht="22.5" customHeight="1">
      <c r="A40" s="268">
        <v>26</v>
      </c>
      <c r="B40" s="311" t="s">
        <v>17</v>
      </c>
      <c r="C40" s="312">
        <v>5269209</v>
      </c>
      <c r="D40" s="127" t="s">
        <v>12</v>
      </c>
      <c r="E40" s="96" t="s">
        <v>346</v>
      </c>
      <c r="F40" s="320">
        <v>-1000</v>
      </c>
      <c r="G40" s="341">
        <v>999805</v>
      </c>
      <c r="H40" s="342">
        <v>1000000</v>
      </c>
      <c r="I40" s="322">
        <f>G40-H40</f>
        <v>-195</v>
      </c>
      <c r="J40" s="322">
        <f>$F40*I40</f>
        <v>195000</v>
      </c>
      <c r="K40" s="322">
        <f>J40/1000000</f>
        <v>0.195</v>
      </c>
      <c r="L40" s="341">
        <v>999373</v>
      </c>
      <c r="M40" s="342">
        <v>1000000</v>
      </c>
      <c r="N40" s="322">
        <f>L40-M40</f>
        <v>-627</v>
      </c>
      <c r="O40" s="322">
        <f>$F40*N40</f>
        <v>627000</v>
      </c>
      <c r="P40" s="322">
        <f>O40/1000000</f>
        <v>0.627</v>
      </c>
      <c r="Q40" s="760"/>
    </row>
    <row r="41" spans="1:17" ht="18.75" customHeight="1">
      <c r="A41" s="268"/>
      <c r="B41" s="313" t="s">
        <v>171</v>
      </c>
      <c r="C41" s="312"/>
      <c r="D41" s="127"/>
      <c r="E41" s="127"/>
      <c r="F41" s="318"/>
      <c r="G41" s="425"/>
      <c r="H41" s="428"/>
      <c r="I41" s="322"/>
      <c r="J41" s="322"/>
      <c r="K41" s="322"/>
      <c r="L41" s="324"/>
      <c r="M41" s="322"/>
      <c r="N41" s="322"/>
      <c r="O41" s="322"/>
      <c r="P41" s="322"/>
      <c r="Q41" s="481"/>
    </row>
    <row r="42" spans="1:17" ht="22.5" customHeight="1">
      <c r="A42" s="268">
        <v>27</v>
      </c>
      <c r="B42" s="311" t="s">
        <v>426</v>
      </c>
      <c r="C42" s="312">
        <v>4865010</v>
      </c>
      <c r="D42" s="127" t="s">
        <v>12</v>
      </c>
      <c r="E42" s="96" t="s">
        <v>346</v>
      </c>
      <c r="F42" s="320">
        <v>-1000</v>
      </c>
      <c r="G42" s="341">
        <v>995228</v>
      </c>
      <c r="H42" s="342">
        <v>995415</v>
      </c>
      <c r="I42" s="322">
        <f>G42-H42</f>
        <v>-187</v>
      </c>
      <c r="J42" s="322">
        <f>$F42*I42</f>
        <v>187000</v>
      </c>
      <c r="K42" s="322">
        <f>J42/1000000</f>
        <v>0.187</v>
      </c>
      <c r="L42" s="341">
        <v>988844</v>
      </c>
      <c r="M42" s="342">
        <v>989446</v>
      </c>
      <c r="N42" s="322">
        <f>L42-M42</f>
        <v>-602</v>
      </c>
      <c r="O42" s="322">
        <f>$F42*N42</f>
        <v>602000</v>
      </c>
      <c r="P42" s="322">
        <f>O42/1000000</f>
        <v>0.602</v>
      </c>
      <c r="Q42" s="481"/>
    </row>
    <row r="43" spans="1:17" ht="22.5" customHeight="1">
      <c r="A43" s="268">
        <v>28</v>
      </c>
      <c r="B43" s="311" t="s">
        <v>427</v>
      </c>
      <c r="C43" s="312">
        <v>4864965</v>
      </c>
      <c r="D43" s="127" t="s">
        <v>12</v>
      </c>
      <c r="E43" s="96" t="s">
        <v>346</v>
      </c>
      <c r="F43" s="320">
        <v>-1000</v>
      </c>
      <c r="G43" s="341">
        <v>991042</v>
      </c>
      <c r="H43" s="342">
        <v>991045</v>
      </c>
      <c r="I43" s="322">
        <f>G43-H43</f>
        <v>-3</v>
      </c>
      <c r="J43" s="322">
        <f>$F43*I43</f>
        <v>3000</v>
      </c>
      <c r="K43" s="322">
        <f>J43/1000000</f>
        <v>0.003</v>
      </c>
      <c r="L43" s="341">
        <v>928204</v>
      </c>
      <c r="M43" s="342">
        <v>929076</v>
      </c>
      <c r="N43" s="322">
        <f>L43-M43</f>
        <v>-872</v>
      </c>
      <c r="O43" s="322">
        <f>$F43*N43</f>
        <v>872000</v>
      </c>
      <c r="P43" s="322">
        <f>O43/1000000</f>
        <v>0.872</v>
      </c>
      <c r="Q43" s="481"/>
    </row>
    <row r="44" spans="1:17" ht="22.5" customHeight="1">
      <c r="A44" s="268">
        <v>29</v>
      </c>
      <c r="B44" s="284" t="s">
        <v>428</v>
      </c>
      <c r="C44" s="312">
        <v>4864933</v>
      </c>
      <c r="D44" s="84" t="s">
        <v>12</v>
      </c>
      <c r="E44" s="96" t="s">
        <v>346</v>
      </c>
      <c r="F44" s="320">
        <v>-1000</v>
      </c>
      <c r="G44" s="341">
        <v>3237</v>
      </c>
      <c r="H44" s="342">
        <v>2434</v>
      </c>
      <c r="I44" s="322">
        <f>G44-H44</f>
        <v>803</v>
      </c>
      <c r="J44" s="322">
        <f>$F44*I44</f>
        <v>-803000</v>
      </c>
      <c r="K44" s="322">
        <f>J44/1000000</f>
        <v>-0.803</v>
      </c>
      <c r="L44" s="341">
        <v>33397</v>
      </c>
      <c r="M44" s="342">
        <v>33475</v>
      </c>
      <c r="N44" s="322">
        <f>L44-M44</f>
        <v>-78</v>
      </c>
      <c r="O44" s="322">
        <f>$F44*N44</f>
        <v>78000</v>
      </c>
      <c r="P44" s="322">
        <f>O44/1000000</f>
        <v>0.078</v>
      </c>
      <c r="Q44" s="481"/>
    </row>
    <row r="45" spans="1:17" ht="22.5" customHeight="1">
      <c r="A45" s="268">
        <v>30</v>
      </c>
      <c r="B45" s="311" t="s">
        <v>429</v>
      </c>
      <c r="C45" s="312">
        <v>4864904</v>
      </c>
      <c r="D45" s="127" t="s">
        <v>12</v>
      </c>
      <c r="E45" s="96" t="s">
        <v>346</v>
      </c>
      <c r="F45" s="320">
        <v>-1000</v>
      </c>
      <c r="G45" s="341">
        <v>997511</v>
      </c>
      <c r="H45" s="342">
        <v>997939</v>
      </c>
      <c r="I45" s="322">
        <f>G45-H45</f>
        <v>-428</v>
      </c>
      <c r="J45" s="322">
        <f>$F45*I45</f>
        <v>428000</v>
      </c>
      <c r="K45" s="322">
        <f>J45/1000000</f>
        <v>0.428</v>
      </c>
      <c r="L45" s="341">
        <v>996142</v>
      </c>
      <c r="M45" s="342">
        <v>996143</v>
      </c>
      <c r="N45" s="322">
        <f>L45-M45</f>
        <v>-1</v>
      </c>
      <c r="O45" s="322">
        <f>$F45*N45</f>
        <v>1000</v>
      </c>
      <c r="P45" s="322">
        <f>O45/1000000</f>
        <v>0.001</v>
      </c>
      <c r="Q45" s="481"/>
    </row>
    <row r="46" spans="1:17" ht="22.5" customHeight="1">
      <c r="A46" s="268">
        <v>31</v>
      </c>
      <c r="B46" s="311" t="s">
        <v>430</v>
      </c>
      <c r="C46" s="312">
        <v>4864942</v>
      </c>
      <c r="D46" s="127" t="s">
        <v>12</v>
      </c>
      <c r="E46" s="96" t="s">
        <v>346</v>
      </c>
      <c r="F46" s="322"/>
      <c r="G46" s="341">
        <v>999550</v>
      </c>
      <c r="H46" s="342">
        <v>999892</v>
      </c>
      <c r="I46" s="322">
        <f>G46-H46</f>
        <v>-342</v>
      </c>
      <c r="J46" s="322">
        <f>$F46*I46</f>
        <v>0</v>
      </c>
      <c r="K46" s="322">
        <f>J46/1000000</f>
        <v>0</v>
      </c>
      <c r="L46" s="341">
        <v>999768</v>
      </c>
      <c r="M46" s="342">
        <v>999757</v>
      </c>
      <c r="N46" s="322">
        <f>L46-M46</f>
        <v>11</v>
      </c>
      <c r="O46" s="322">
        <f>$F46*N46</f>
        <v>0</v>
      </c>
      <c r="P46" s="322">
        <f>O46/1000000</f>
        <v>0</v>
      </c>
      <c r="Q46" s="481"/>
    </row>
    <row r="47" spans="1:17" ht="18" customHeight="1" thickBot="1">
      <c r="A47" s="400" t="s">
        <v>335</v>
      </c>
      <c r="B47" s="314"/>
      <c r="C47" s="315"/>
      <c r="D47" s="260"/>
      <c r="E47" s="261"/>
      <c r="F47" s="320"/>
      <c r="G47" s="426"/>
      <c r="H47" s="427"/>
      <c r="I47" s="326"/>
      <c r="J47" s="326"/>
      <c r="K47" s="326"/>
      <c r="L47" s="326"/>
      <c r="M47" s="326"/>
      <c r="N47" s="326"/>
      <c r="O47" s="326"/>
      <c r="P47" s="620" t="str">
        <f>NDPL!$Q$1</f>
        <v>SEPTEMBER -2017</v>
      </c>
      <c r="Q47" s="620"/>
    </row>
    <row r="48" spans="1:17" ht="19.5" customHeight="1" thickTop="1">
      <c r="A48" s="279"/>
      <c r="B48" s="282" t="s">
        <v>172</v>
      </c>
      <c r="C48" s="312"/>
      <c r="D48" s="84"/>
      <c r="E48" s="84"/>
      <c r="F48" s="415"/>
      <c r="G48" s="425"/>
      <c r="H48" s="428"/>
      <c r="I48" s="322"/>
      <c r="J48" s="322"/>
      <c r="K48" s="322"/>
      <c r="L48" s="324"/>
      <c r="M48" s="322"/>
      <c r="N48" s="322"/>
      <c r="O48" s="322"/>
      <c r="P48" s="322"/>
      <c r="Q48" s="468"/>
    </row>
    <row r="49" spans="1:17" ht="14.25" customHeight="1">
      <c r="A49" s="268">
        <v>32</v>
      </c>
      <c r="B49" s="311" t="s">
        <v>15</v>
      </c>
      <c r="C49" s="312">
        <v>4864962</v>
      </c>
      <c r="D49" s="127" t="s">
        <v>12</v>
      </c>
      <c r="E49" s="96" t="s">
        <v>346</v>
      </c>
      <c r="F49" s="320">
        <v>-1000</v>
      </c>
      <c r="G49" s="341">
        <v>3788</v>
      </c>
      <c r="H49" s="277">
        <v>3334</v>
      </c>
      <c r="I49" s="322">
        <f>G49-H49</f>
        <v>454</v>
      </c>
      <c r="J49" s="322">
        <f>$F49*I49</f>
        <v>-454000</v>
      </c>
      <c r="K49" s="322">
        <f>J49/1000000</f>
        <v>-0.454</v>
      </c>
      <c r="L49" s="341">
        <v>999964</v>
      </c>
      <c r="M49" s="277">
        <v>999976</v>
      </c>
      <c r="N49" s="322">
        <f>L49-M49</f>
        <v>-12</v>
      </c>
      <c r="O49" s="322">
        <f>$F49*N49</f>
        <v>12000</v>
      </c>
      <c r="P49" s="322">
        <f>O49/1000000</f>
        <v>0.012</v>
      </c>
      <c r="Q49" s="480"/>
    </row>
    <row r="50" spans="1:17" ht="14.25" customHeight="1">
      <c r="A50" s="268">
        <v>33</v>
      </c>
      <c r="B50" s="311" t="s">
        <v>16</v>
      </c>
      <c r="C50" s="312">
        <v>5128455</v>
      </c>
      <c r="D50" s="127" t="s">
        <v>12</v>
      </c>
      <c r="E50" s="96" t="s">
        <v>346</v>
      </c>
      <c r="F50" s="320">
        <v>-500</v>
      </c>
      <c r="G50" s="341">
        <v>6155</v>
      </c>
      <c r="H50" s="277">
        <v>5555</v>
      </c>
      <c r="I50" s="322">
        <f>G50-H50</f>
        <v>600</v>
      </c>
      <c r="J50" s="322">
        <f>$F50*I50</f>
        <v>-300000</v>
      </c>
      <c r="K50" s="322">
        <f>J50/1000000</f>
        <v>-0.3</v>
      </c>
      <c r="L50" s="341">
        <v>998470</v>
      </c>
      <c r="M50" s="277">
        <v>998414</v>
      </c>
      <c r="N50" s="322">
        <f>L50-M50</f>
        <v>56</v>
      </c>
      <c r="O50" s="322">
        <f>$F50*N50</f>
        <v>-28000</v>
      </c>
      <c r="P50" s="322">
        <f>O50/1000000</f>
        <v>-0.028</v>
      </c>
      <c r="Q50" s="468"/>
    </row>
    <row r="51" spans="1:17" ht="14.25" customHeight="1">
      <c r="A51" s="268">
        <v>34</v>
      </c>
      <c r="B51" s="311" t="s">
        <v>17</v>
      </c>
      <c r="C51" s="312">
        <v>4864979</v>
      </c>
      <c r="D51" s="127" t="s">
        <v>12</v>
      </c>
      <c r="E51" s="96" t="s">
        <v>346</v>
      </c>
      <c r="F51" s="320">
        <v>-2000</v>
      </c>
      <c r="G51" s="341">
        <v>21346</v>
      </c>
      <c r="H51" s="277">
        <v>19619</v>
      </c>
      <c r="I51" s="322">
        <f>G51-H51</f>
        <v>1727</v>
      </c>
      <c r="J51" s="322">
        <f>$F51*I51</f>
        <v>-3454000</v>
      </c>
      <c r="K51" s="322">
        <f>J51/1000000</f>
        <v>-3.454</v>
      </c>
      <c r="L51" s="341">
        <v>969570</v>
      </c>
      <c r="M51" s="277">
        <v>969581</v>
      </c>
      <c r="N51" s="322">
        <f>L51-M51</f>
        <v>-11</v>
      </c>
      <c r="O51" s="322">
        <f>$F51*N51</f>
        <v>22000</v>
      </c>
      <c r="P51" s="322">
        <f>O51/1000000</f>
        <v>0.022</v>
      </c>
      <c r="Q51" s="500"/>
    </row>
    <row r="52" spans="1:17" ht="14.25" customHeight="1">
      <c r="A52" s="268"/>
      <c r="B52" s="313" t="s">
        <v>173</v>
      </c>
      <c r="C52" s="312"/>
      <c r="D52" s="127"/>
      <c r="E52" s="127"/>
      <c r="F52" s="320"/>
      <c r="G52" s="425"/>
      <c r="H52" s="428"/>
      <c r="I52" s="322"/>
      <c r="J52" s="322"/>
      <c r="K52" s="322"/>
      <c r="L52" s="324"/>
      <c r="M52" s="322"/>
      <c r="N52" s="322"/>
      <c r="O52" s="322"/>
      <c r="P52" s="322"/>
      <c r="Q52" s="468"/>
    </row>
    <row r="53" spans="1:17" ht="14.25" customHeight="1">
      <c r="A53" s="268">
        <v>35</v>
      </c>
      <c r="B53" s="311" t="s">
        <v>15</v>
      </c>
      <c r="C53" s="312">
        <v>4864966</v>
      </c>
      <c r="D53" s="127" t="s">
        <v>12</v>
      </c>
      <c r="E53" s="96" t="s">
        <v>346</v>
      </c>
      <c r="F53" s="320">
        <v>-1000</v>
      </c>
      <c r="G53" s="341">
        <v>994996</v>
      </c>
      <c r="H53" s="342">
        <v>995010</v>
      </c>
      <c r="I53" s="322">
        <f aca="true" t="shared" si="6" ref="I53:I58">G53-H53</f>
        <v>-14</v>
      </c>
      <c r="J53" s="322">
        <f aca="true" t="shared" si="7" ref="J53:J58">$F53*I53</f>
        <v>14000</v>
      </c>
      <c r="K53" s="322">
        <f aca="true" t="shared" si="8" ref="K53:K58">J53/1000000</f>
        <v>0.014</v>
      </c>
      <c r="L53" s="341">
        <v>894957</v>
      </c>
      <c r="M53" s="342">
        <v>895241</v>
      </c>
      <c r="N53" s="322">
        <f aca="true" t="shared" si="9" ref="N53:N58">L53-M53</f>
        <v>-284</v>
      </c>
      <c r="O53" s="322">
        <f aca="true" t="shared" si="10" ref="O53:O58">$F53*N53</f>
        <v>284000</v>
      </c>
      <c r="P53" s="322">
        <f aca="true" t="shared" si="11" ref="P53:P58">O53/1000000</f>
        <v>0.284</v>
      </c>
      <c r="Q53" s="468" t="s">
        <v>460</v>
      </c>
    </row>
    <row r="54" spans="1:17" ht="14.25" customHeight="1">
      <c r="A54" s="268"/>
      <c r="B54" s="311"/>
      <c r="C54" s="312">
        <v>4865046</v>
      </c>
      <c r="D54" s="127" t="s">
        <v>12</v>
      </c>
      <c r="E54" s="96" t="s">
        <v>346</v>
      </c>
      <c r="F54" s="320">
        <v>-1000</v>
      </c>
      <c r="G54" s="341">
        <v>5</v>
      </c>
      <c r="H54" s="342">
        <v>26</v>
      </c>
      <c r="I54" s="322">
        <f t="shared" si="6"/>
        <v>-21</v>
      </c>
      <c r="J54" s="322">
        <f t="shared" si="7"/>
        <v>21000</v>
      </c>
      <c r="K54" s="322">
        <f t="shared" si="8"/>
        <v>0.021</v>
      </c>
      <c r="L54" s="341">
        <v>994422</v>
      </c>
      <c r="M54" s="342">
        <v>994702</v>
      </c>
      <c r="N54" s="322">
        <f t="shared" si="9"/>
        <v>-280</v>
      </c>
      <c r="O54" s="322">
        <f t="shared" si="10"/>
        <v>280000</v>
      </c>
      <c r="P54" s="322">
        <f t="shared" si="11"/>
        <v>0.28</v>
      </c>
      <c r="Q54" s="468"/>
    </row>
    <row r="55" spans="1:17" ht="14.25" customHeight="1">
      <c r="A55" s="268">
        <v>36</v>
      </c>
      <c r="B55" s="311" t="s">
        <v>16</v>
      </c>
      <c r="C55" s="312">
        <v>4864967</v>
      </c>
      <c r="D55" s="127" t="s">
        <v>12</v>
      </c>
      <c r="E55" s="96" t="s">
        <v>346</v>
      </c>
      <c r="F55" s="320">
        <v>-1000</v>
      </c>
      <c r="G55" s="341">
        <v>994399</v>
      </c>
      <c r="H55" s="342">
        <v>994404</v>
      </c>
      <c r="I55" s="322">
        <f t="shared" si="6"/>
        <v>-5</v>
      </c>
      <c r="J55" s="322">
        <f t="shared" si="7"/>
        <v>5000</v>
      </c>
      <c r="K55" s="322">
        <f t="shared" si="8"/>
        <v>0.005</v>
      </c>
      <c r="L55" s="341">
        <v>927385</v>
      </c>
      <c r="M55" s="342">
        <v>927385</v>
      </c>
      <c r="N55" s="322">
        <f t="shared" si="9"/>
        <v>0</v>
      </c>
      <c r="O55" s="322">
        <f t="shared" si="10"/>
        <v>0</v>
      </c>
      <c r="P55" s="322">
        <f t="shared" si="11"/>
        <v>0</v>
      </c>
      <c r="Q55" s="468"/>
    </row>
    <row r="56" spans="1:17" ht="14.25" customHeight="1">
      <c r="A56" s="268">
        <v>37</v>
      </c>
      <c r="B56" s="311" t="s">
        <v>17</v>
      </c>
      <c r="C56" s="312">
        <v>4864986</v>
      </c>
      <c r="D56" s="127" t="s">
        <v>12</v>
      </c>
      <c r="E56" s="96" t="s">
        <v>346</v>
      </c>
      <c r="F56" s="320">
        <v>-1000</v>
      </c>
      <c r="G56" s="341">
        <v>999943</v>
      </c>
      <c r="H56" s="342">
        <v>999970</v>
      </c>
      <c r="I56" s="322">
        <f t="shared" si="6"/>
        <v>-27</v>
      </c>
      <c r="J56" s="322">
        <f t="shared" si="7"/>
        <v>27000</v>
      </c>
      <c r="K56" s="322">
        <f t="shared" si="8"/>
        <v>0.027</v>
      </c>
      <c r="L56" s="341">
        <v>995399</v>
      </c>
      <c r="M56" s="342">
        <v>995656</v>
      </c>
      <c r="N56" s="322">
        <f t="shared" si="9"/>
        <v>-257</v>
      </c>
      <c r="O56" s="322">
        <f t="shared" si="10"/>
        <v>257000</v>
      </c>
      <c r="P56" s="322">
        <f t="shared" si="11"/>
        <v>0.257</v>
      </c>
      <c r="Q56" s="480" t="s">
        <v>461</v>
      </c>
    </row>
    <row r="57" spans="1:17" ht="14.25" customHeight="1">
      <c r="A57" s="268"/>
      <c r="B57" s="311"/>
      <c r="C57" s="312">
        <v>5295144</v>
      </c>
      <c r="D57" s="127" t="s">
        <v>12</v>
      </c>
      <c r="E57" s="96" t="s">
        <v>346</v>
      </c>
      <c r="F57" s="320">
        <v>-1000</v>
      </c>
      <c r="G57" s="341">
        <v>999999</v>
      </c>
      <c r="H57" s="342">
        <v>1000000</v>
      </c>
      <c r="I57" s="322">
        <f t="shared" si="6"/>
        <v>-1</v>
      </c>
      <c r="J57" s="322">
        <f t="shared" si="7"/>
        <v>1000</v>
      </c>
      <c r="K57" s="322">
        <f t="shared" si="8"/>
        <v>0.001</v>
      </c>
      <c r="L57" s="341">
        <v>999889</v>
      </c>
      <c r="M57" s="342">
        <v>1000000</v>
      </c>
      <c r="N57" s="322">
        <f t="shared" si="9"/>
        <v>-111</v>
      </c>
      <c r="O57" s="322">
        <f t="shared" si="10"/>
        <v>111000</v>
      </c>
      <c r="P57" s="322">
        <f t="shared" si="11"/>
        <v>0.111</v>
      </c>
      <c r="Q57" s="480"/>
    </row>
    <row r="58" spans="1:17" ht="14.25" customHeight="1">
      <c r="A58" s="268">
        <v>38</v>
      </c>
      <c r="B58" s="311" t="s">
        <v>165</v>
      </c>
      <c r="C58" s="312">
        <v>4864964</v>
      </c>
      <c r="D58" s="127" t="s">
        <v>12</v>
      </c>
      <c r="E58" s="96" t="s">
        <v>346</v>
      </c>
      <c r="F58" s="320">
        <v>-2000</v>
      </c>
      <c r="G58" s="341">
        <v>999725</v>
      </c>
      <c r="H58" s="342">
        <v>999866</v>
      </c>
      <c r="I58" s="342">
        <f t="shared" si="6"/>
        <v>-141</v>
      </c>
      <c r="J58" s="342">
        <f t="shared" si="7"/>
        <v>282000</v>
      </c>
      <c r="K58" s="342">
        <f t="shared" si="8"/>
        <v>0.282</v>
      </c>
      <c r="L58" s="341">
        <v>999134</v>
      </c>
      <c r="M58" s="342">
        <v>999413</v>
      </c>
      <c r="N58" s="342">
        <f t="shared" si="9"/>
        <v>-279</v>
      </c>
      <c r="O58" s="342">
        <f t="shared" si="10"/>
        <v>558000</v>
      </c>
      <c r="P58" s="342">
        <f t="shared" si="11"/>
        <v>0.558</v>
      </c>
      <c r="Q58" s="501"/>
    </row>
    <row r="59" spans="1:17" ht="14.25" customHeight="1">
      <c r="A59" s="268"/>
      <c r="B59" s="313" t="s">
        <v>119</v>
      </c>
      <c r="C59" s="312"/>
      <c r="D59" s="127"/>
      <c r="E59" s="96"/>
      <c r="F59" s="318"/>
      <c r="G59" s="425"/>
      <c r="H59" s="428"/>
      <c r="I59" s="322"/>
      <c r="J59" s="322"/>
      <c r="K59" s="322"/>
      <c r="L59" s="324"/>
      <c r="M59" s="322"/>
      <c r="N59" s="322"/>
      <c r="O59" s="322"/>
      <c r="P59" s="322"/>
      <c r="Q59" s="468"/>
    </row>
    <row r="60" spans="1:17" ht="14.25" customHeight="1">
      <c r="A60" s="268">
        <v>39</v>
      </c>
      <c r="B60" s="311" t="s">
        <v>368</v>
      </c>
      <c r="C60" s="312">
        <v>4864827</v>
      </c>
      <c r="D60" s="127" t="s">
        <v>12</v>
      </c>
      <c r="E60" s="96" t="s">
        <v>346</v>
      </c>
      <c r="F60" s="318">
        <v>-666.666</v>
      </c>
      <c r="G60" s="341">
        <v>969513</v>
      </c>
      <c r="H60" s="342">
        <v>969869</v>
      </c>
      <c r="I60" s="322">
        <f>G60-H60</f>
        <v>-356</v>
      </c>
      <c r="J60" s="322">
        <f>$F60*I60</f>
        <v>237333.09600000002</v>
      </c>
      <c r="K60" s="322">
        <f>J60/1000000</f>
        <v>0.23733309600000002</v>
      </c>
      <c r="L60" s="341">
        <v>963750</v>
      </c>
      <c r="M60" s="342">
        <v>964299</v>
      </c>
      <c r="N60" s="322">
        <f>L60-M60</f>
        <v>-549</v>
      </c>
      <c r="O60" s="322">
        <f>$F60*N60</f>
        <v>365999.634</v>
      </c>
      <c r="P60" s="322">
        <f>O60/1000000</f>
        <v>0.365999634</v>
      </c>
      <c r="Q60" s="469"/>
    </row>
    <row r="61" spans="1:17" ht="14.25" customHeight="1">
      <c r="A61" s="268">
        <v>40</v>
      </c>
      <c r="B61" s="311" t="s">
        <v>175</v>
      </c>
      <c r="C61" s="312">
        <v>4865003</v>
      </c>
      <c r="D61" s="127" t="s">
        <v>12</v>
      </c>
      <c r="E61" s="96" t="s">
        <v>346</v>
      </c>
      <c r="F61" s="759">
        <v>-2000</v>
      </c>
      <c r="G61" s="341">
        <v>998610</v>
      </c>
      <c r="H61" s="342">
        <v>999059</v>
      </c>
      <c r="I61" s="322">
        <f>G61-H61</f>
        <v>-449</v>
      </c>
      <c r="J61" s="322">
        <f>$F61*I61</f>
        <v>898000</v>
      </c>
      <c r="K61" s="322">
        <f>J61/1000000</f>
        <v>0.898</v>
      </c>
      <c r="L61" s="341">
        <v>999749</v>
      </c>
      <c r="M61" s="342">
        <v>999750</v>
      </c>
      <c r="N61" s="322">
        <f>L61-M61</f>
        <v>-1</v>
      </c>
      <c r="O61" s="322">
        <f>$F61*N61</f>
        <v>2000</v>
      </c>
      <c r="P61" s="322">
        <f>O61/1000000</f>
        <v>0.002</v>
      </c>
      <c r="Q61" s="468"/>
    </row>
    <row r="62" spans="1:17" ht="14.25" customHeight="1">
      <c r="A62" s="268"/>
      <c r="B62" s="313" t="s">
        <v>370</v>
      </c>
      <c r="C62" s="312"/>
      <c r="D62" s="127"/>
      <c r="E62" s="96"/>
      <c r="F62" s="318"/>
      <c r="G62" s="425"/>
      <c r="H62" s="428"/>
      <c r="I62" s="322"/>
      <c r="J62" s="322"/>
      <c r="K62" s="322"/>
      <c r="L62" s="324"/>
      <c r="M62" s="322"/>
      <c r="N62" s="322"/>
      <c r="O62" s="322"/>
      <c r="P62" s="322"/>
      <c r="Q62" s="468"/>
    </row>
    <row r="63" spans="1:17" ht="14.25" customHeight="1">
      <c r="A63" s="268">
        <v>41</v>
      </c>
      <c r="B63" s="311" t="s">
        <v>368</v>
      </c>
      <c r="C63" s="312">
        <v>4865024</v>
      </c>
      <c r="D63" s="127" t="s">
        <v>12</v>
      </c>
      <c r="E63" s="96" t="s">
        <v>346</v>
      </c>
      <c r="F63" s="416">
        <v>-2000</v>
      </c>
      <c r="G63" s="341">
        <v>5868</v>
      </c>
      <c r="H63" s="342">
        <v>5772</v>
      </c>
      <c r="I63" s="322">
        <f>G63-H63</f>
        <v>96</v>
      </c>
      <c r="J63" s="322">
        <f>$F63*I63</f>
        <v>-192000</v>
      </c>
      <c r="K63" s="322">
        <f>J63/1000000</f>
        <v>-0.192</v>
      </c>
      <c r="L63" s="341">
        <v>2413</v>
      </c>
      <c r="M63" s="342">
        <v>2417</v>
      </c>
      <c r="N63" s="322">
        <f>L63-M63</f>
        <v>-4</v>
      </c>
      <c r="O63" s="322">
        <f>$F63*N63</f>
        <v>8000</v>
      </c>
      <c r="P63" s="322">
        <f>O63/1000000</f>
        <v>0.008</v>
      </c>
      <c r="Q63" s="468"/>
    </row>
    <row r="64" spans="1:17" ht="14.25" customHeight="1">
      <c r="A64" s="268">
        <v>42</v>
      </c>
      <c r="B64" s="311" t="s">
        <v>175</v>
      </c>
      <c r="C64" s="312">
        <v>4864920</v>
      </c>
      <c r="D64" s="127" t="s">
        <v>12</v>
      </c>
      <c r="E64" s="96" t="s">
        <v>346</v>
      </c>
      <c r="F64" s="416">
        <v>-2000</v>
      </c>
      <c r="G64" s="341">
        <v>2803</v>
      </c>
      <c r="H64" s="342">
        <v>2702</v>
      </c>
      <c r="I64" s="322">
        <f>G64-H64</f>
        <v>101</v>
      </c>
      <c r="J64" s="322">
        <f>$F64*I64</f>
        <v>-202000</v>
      </c>
      <c r="K64" s="322">
        <f>J64/1000000</f>
        <v>-0.202</v>
      </c>
      <c r="L64" s="341">
        <v>1374</v>
      </c>
      <c r="M64" s="342">
        <v>1377</v>
      </c>
      <c r="N64" s="322">
        <f>L64-M64</f>
        <v>-3</v>
      </c>
      <c r="O64" s="322">
        <f>$F64*N64</f>
        <v>6000</v>
      </c>
      <c r="P64" s="322">
        <f>O64/1000000</f>
        <v>0.006</v>
      </c>
      <c r="Q64" s="468"/>
    </row>
    <row r="65" spans="1:17" ht="14.25" customHeight="1">
      <c r="A65" s="268"/>
      <c r="B65" s="454" t="s">
        <v>376</v>
      </c>
      <c r="C65" s="312"/>
      <c r="D65" s="127"/>
      <c r="E65" s="96"/>
      <c r="F65" s="416"/>
      <c r="G65" s="341"/>
      <c r="H65" s="342"/>
      <c r="I65" s="322"/>
      <c r="J65" s="322"/>
      <c r="K65" s="322"/>
      <c r="L65" s="341"/>
      <c r="M65" s="342"/>
      <c r="N65" s="322"/>
      <c r="O65" s="322"/>
      <c r="P65" s="322"/>
      <c r="Q65" s="468"/>
    </row>
    <row r="66" spans="1:17" ht="14.25" customHeight="1">
      <c r="A66" s="268">
        <v>43</v>
      </c>
      <c r="B66" s="311" t="s">
        <v>368</v>
      </c>
      <c r="C66" s="312">
        <v>5128414</v>
      </c>
      <c r="D66" s="127" t="s">
        <v>12</v>
      </c>
      <c r="E66" s="96" t="s">
        <v>346</v>
      </c>
      <c r="F66" s="416">
        <v>-1000</v>
      </c>
      <c r="G66" s="341">
        <v>917324</v>
      </c>
      <c r="H66" s="342">
        <v>917326</v>
      </c>
      <c r="I66" s="322">
        <f>G66-H66</f>
        <v>-2</v>
      </c>
      <c r="J66" s="322">
        <f>$F66*I66</f>
        <v>2000</v>
      </c>
      <c r="K66" s="322">
        <f>J66/1000000</f>
        <v>0.002</v>
      </c>
      <c r="L66" s="341">
        <v>981423</v>
      </c>
      <c r="M66" s="342">
        <v>981547</v>
      </c>
      <c r="N66" s="322">
        <f>L66-M66</f>
        <v>-124</v>
      </c>
      <c r="O66" s="322">
        <f>$F66*N66</f>
        <v>124000</v>
      </c>
      <c r="P66" s="322">
        <f>O66/1000000</f>
        <v>0.124</v>
      </c>
      <c r="Q66" s="468"/>
    </row>
    <row r="67" spans="1:17" ht="14.25" customHeight="1">
      <c r="A67" s="268">
        <v>44</v>
      </c>
      <c r="B67" s="311" t="s">
        <v>175</v>
      </c>
      <c r="C67" s="312">
        <v>4902504</v>
      </c>
      <c r="D67" s="127" t="s">
        <v>12</v>
      </c>
      <c r="E67" s="96" t="s">
        <v>346</v>
      </c>
      <c r="F67" s="416">
        <v>-1000</v>
      </c>
      <c r="G67" s="341">
        <v>117</v>
      </c>
      <c r="H67" s="342">
        <v>120</v>
      </c>
      <c r="I67" s="322">
        <f>G67-H67</f>
        <v>-3</v>
      </c>
      <c r="J67" s="322">
        <f>$F67*I67</f>
        <v>3000</v>
      </c>
      <c r="K67" s="322">
        <f>J67/1000000</f>
        <v>0.003</v>
      </c>
      <c r="L67" s="341">
        <v>996965</v>
      </c>
      <c r="M67" s="342">
        <v>997086</v>
      </c>
      <c r="N67" s="322">
        <f>L67-M67</f>
        <v>-121</v>
      </c>
      <c r="O67" s="322">
        <f>$F67*N67</f>
        <v>121000</v>
      </c>
      <c r="P67" s="322">
        <f>O67/1000000</f>
        <v>0.121</v>
      </c>
      <c r="Q67" s="468"/>
    </row>
    <row r="68" spans="1:17" ht="21" customHeight="1">
      <c r="A68" s="268"/>
      <c r="B68" s="454" t="s">
        <v>385</v>
      </c>
      <c r="C68" s="312"/>
      <c r="D68" s="127"/>
      <c r="E68" s="96"/>
      <c r="F68" s="416"/>
      <c r="G68" s="341"/>
      <c r="H68" s="342"/>
      <c r="I68" s="322"/>
      <c r="J68" s="322"/>
      <c r="K68" s="322"/>
      <c r="L68" s="341"/>
      <c r="M68" s="342"/>
      <c r="N68" s="322"/>
      <c r="O68" s="322"/>
      <c r="P68" s="322"/>
      <c r="Q68" s="468"/>
    </row>
    <row r="69" spans="1:17" ht="21" customHeight="1">
      <c r="A69" s="268">
        <v>45</v>
      </c>
      <c r="B69" s="311" t="s">
        <v>386</v>
      </c>
      <c r="C69" s="312">
        <v>5100228</v>
      </c>
      <c r="D69" s="127" t="s">
        <v>12</v>
      </c>
      <c r="E69" s="96" t="s">
        <v>346</v>
      </c>
      <c r="F69" s="416">
        <v>800</v>
      </c>
      <c r="G69" s="341">
        <v>993087</v>
      </c>
      <c r="H69" s="342">
        <v>993087</v>
      </c>
      <c r="I69" s="322">
        <f aca="true" t="shared" si="12" ref="I69:I74">G69-H69</f>
        <v>0</v>
      </c>
      <c r="J69" s="322">
        <f aca="true" t="shared" si="13" ref="J69:J74">$F69*I69</f>
        <v>0</v>
      </c>
      <c r="K69" s="322">
        <f aca="true" t="shared" si="14" ref="K69:K74">J69/1000000</f>
        <v>0</v>
      </c>
      <c r="L69" s="341">
        <v>1367</v>
      </c>
      <c r="M69" s="342">
        <v>1367</v>
      </c>
      <c r="N69" s="322">
        <f aca="true" t="shared" si="15" ref="N69:N74">L69-M69</f>
        <v>0</v>
      </c>
      <c r="O69" s="322">
        <f aca="true" t="shared" si="16" ref="O69:O74">$F69*N69</f>
        <v>0</v>
      </c>
      <c r="P69" s="322">
        <f aca="true" t="shared" si="17" ref="P69:P74">O69/1000000</f>
        <v>0</v>
      </c>
      <c r="Q69" s="468"/>
    </row>
    <row r="70" spans="1:17" ht="21" customHeight="1">
      <c r="A70" s="268">
        <v>46</v>
      </c>
      <c r="B70" s="362" t="s">
        <v>387</v>
      </c>
      <c r="C70" s="312">
        <v>4865026</v>
      </c>
      <c r="D70" s="127" t="s">
        <v>12</v>
      </c>
      <c r="E70" s="96" t="s">
        <v>346</v>
      </c>
      <c r="F70" s="416">
        <v>800</v>
      </c>
      <c r="G70" s="341">
        <v>1823</v>
      </c>
      <c r="H70" s="342">
        <v>1331</v>
      </c>
      <c r="I70" s="322">
        <f t="shared" si="12"/>
        <v>492</v>
      </c>
      <c r="J70" s="322">
        <f t="shared" si="13"/>
        <v>393600</v>
      </c>
      <c r="K70" s="322">
        <f t="shared" si="14"/>
        <v>0.3936</v>
      </c>
      <c r="L70" s="341">
        <v>27</v>
      </c>
      <c r="M70" s="342">
        <v>27</v>
      </c>
      <c r="N70" s="322">
        <f t="shared" si="15"/>
        <v>0</v>
      </c>
      <c r="O70" s="322">
        <f t="shared" si="16"/>
        <v>0</v>
      </c>
      <c r="P70" s="322">
        <f t="shared" si="17"/>
        <v>0</v>
      </c>
      <c r="Q70" s="468"/>
    </row>
    <row r="71" spans="1:17" ht="21" customHeight="1">
      <c r="A71" s="268">
        <v>47</v>
      </c>
      <c r="B71" s="311" t="s">
        <v>362</v>
      </c>
      <c r="C71" s="312">
        <v>5100233</v>
      </c>
      <c r="D71" s="127" t="s">
        <v>12</v>
      </c>
      <c r="E71" s="96" t="s">
        <v>346</v>
      </c>
      <c r="F71" s="416">
        <v>800</v>
      </c>
      <c r="G71" s="341">
        <v>992341</v>
      </c>
      <c r="H71" s="342">
        <v>994516</v>
      </c>
      <c r="I71" s="322">
        <f t="shared" si="12"/>
        <v>-2175</v>
      </c>
      <c r="J71" s="322">
        <f t="shared" si="13"/>
        <v>-1740000</v>
      </c>
      <c r="K71" s="322">
        <f t="shared" si="14"/>
        <v>-1.74</v>
      </c>
      <c r="L71" s="341">
        <v>999988</v>
      </c>
      <c r="M71" s="342">
        <v>999988</v>
      </c>
      <c r="N71" s="322">
        <f t="shared" si="15"/>
        <v>0</v>
      </c>
      <c r="O71" s="322">
        <f t="shared" si="16"/>
        <v>0</v>
      </c>
      <c r="P71" s="322">
        <f t="shared" si="17"/>
        <v>0</v>
      </c>
      <c r="Q71" s="468"/>
    </row>
    <row r="72" spans="1:17" ht="21" customHeight="1">
      <c r="A72" s="268">
        <v>48</v>
      </c>
      <c r="B72" s="311" t="s">
        <v>390</v>
      </c>
      <c r="C72" s="312">
        <v>5128407</v>
      </c>
      <c r="D72" s="127" t="s">
        <v>12</v>
      </c>
      <c r="E72" s="96" t="s">
        <v>346</v>
      </c>
      <c r="F72" s="416">
        <v>-2000</v>
      </c>
      <c r="G72" s="341">
        <v>999427</v>
      </c>
      <c r="H72" s="342">
        <v>999427</v>
      </c>
      <c r="I72" s="322">
        <f t="shared" si="12"/>
        <v>0</v>
      </c>
      <c r="J72" s="322">
        <f t="shared" si="13"/>
        <v>0</v>
      </c>
      <c r="K72" s="322">
        <f t="shared" si="14"/>
        <v>0</v>
      </c>
      <c r="L72" s="341">
        <v>30</v>
      </c>
      <c r="M72" s="342">
        <v>30</v>
      </c>
      <c r="N72" s="322">
        <f t="shared" si="15"/>
        <v>0</v>
      </c>
      <c r="O72" s="322">
        <f t="shared" si="16"/>
        <v>0</v>
      </c>
      <c r="P72" s="322">
        <f t="shared" si="17"/>
        <v>0</v>
      </c>
      <c r="Q72" s="468"/>
    </row>
    <row r="73" spans="1:17" ht="21" customHeight="1">
      <c r="A73" s="268">
        <v>49</v>
      </c>
      <c r="B73" s="311" t="s">
        <v>435</v>
      </c>
      <c r="C73" s="312">
        <v>4865049</v>
      </c>
      <c r="D73" s="127" t="s">
        <v>12</v>
      </c>
      <c r="E73" s="96" t="s">
        <v>346</v>
      </c>
      <c r="F73" s="416">
        <v>800</v>
      </c>
      <c r="G73" s="341">
        <v>1359</v>
      </c>
      <c r="H73" s="342">
        <v>1081</v>
      </c>
      <c r="I73" s="322">
        <f t="shared" si="12"/>
        <v>278</v>
      </c>
      <c r="J73" s="322">
        <f t="shared" si="13"/>
        <v>222400</v>
      </c>
      <c r="K73" s="322">
        <f t="shared" si="14"/>
        <v>0.2224</v>
      </c>
      <c r="L73" s="341">
        <v>999795</v>
      </c>
      <c r="M73" s="342">
        <v>999795</v>
      </c>
      <c r="N73" s="322">
        <f t="shared" si="15"/>
        <v>0</v>
      </c>
      <c r="O73" s="322">
        <f t="shared" si="16"/>
        <v>0</v>
      </c>
      <c r="P73" s="322">
        <f t="shared" si="17"/>
        <v>0</v>
      </c>
      <c r="Q73" s="468"/>
    </row>
    <row r="74" spans="1:17" ht="21" customHeight="1">
      <c r="A74" s="268">
        <v>50</v>
      </c>
      <c r="B74" s="311" t="s">
        <v>436</v>
      </c>
      <c r="C74" s="312">
        <v>5128436</v>
      </c>
      <c r="D74" s="127" t="s">
        <v>12</v>
      </c>
      <c r="E74" s="96" t="s">
        <v>346</v>
      </c>
      <c r="F74" s="416">
        <v>800</v>
      </c>
      <c r="G74" s="341">
        <v>489</v>
      </c>
      <c r="H74" s="342">
        <v>382</v>
      </c>
      <c r="I74" s="322">
        <f t="shared" si="12"/>
        <v>107</v>
      </c>
      <c r="J74" s="322">
        <f t="shared" si="13"/>
        <v>85600</v>
      </c>
      <c r="K74" s="322">
        <f t="shared" si="14"/>
        <v>0.0856</v>
      </c>
      <c r="L74" s="341">
        <v>1</v>
      </c>
      <c r="M74" s="342">
        <v>1</v>
      </c>
      <c r="N74" s="322">
        <f t="shared" si="15"/>
        <v>0</v>
      </c>
      <c r="O74" s="322">
        <f t="shared" si="16"/>
        <v>0</v>
      </c>
      <c r="P74" s="322">
        <f t="shared" si="17"/>
        <v>0</v>
      </c>
      <c r="Q74" s="468"/>
    </row>
    <row r="75" spans="1:17" ht="21" customHeight="1">
      <c r="A75" s="268"/>
      <c r="B75" s="282" t="s">
        <v>105</v>
      </c>
      <c r="C75" s="312"/>
      <c r="D75" s="84"/>
      <c r="E75" s="84"/>
      <c r="F75" s="318"/>
      <c r="G75" s="425"/>
      <c r="H75" s="428"/>
      <c r="I75" s="322"/>
      <c r="J75" s="322"/>
      <c r="K75" s="322"/>
      <c r="L75" s="324"/>
      <c r="M75" s="322"/>
      <c r="N75" s="322"/>
      <c r="O75" s="322"/>
      <c r="P75" s="322"/>
      <c r="Q75" s="468"/>
    </row>
    <row r="76" spans="1:17" ht="18" customHeight="1">
      <c r="A76" s="268">
        <v>51</v>
      </c>
      <c r="B76" s="311" t="s">
        <v>116</v>
      </c>
      <c r="C76" s="312">
        <v>4864951</v>
      </c>
      <c r="D76" s="127" t="s">
        <v>12</v>
      </c>
      <c r="E76" s="96" t="s">
        <v>346</v>
      </c>
      <c r="F76" s="320">
        <v>1000</v>
      </c>
      <c r="G76" s="341">
        <v>979690</v>
      </c>
      <c r="H76" s="342">
        <v>979968</v>
      </c>
      <c r="I76" s="322">
        <f>G76-H76</f>
        <v>-278</v>
      </c>
      <c r="J76" s="322">
        <f>$F76*I76</f>
        <v>-278000</v>
      </c>
      <c r="K76" s="322">
        <f>J76/1000000</f>
        <v>-0.278</v>
      </c>
      <c r="L76" s="341">
        <v>32283</v>
      </c>
      <c r="M76" s="342">
        <v>32516</v>
      </c>
      <c r="N76" s="322">
        <f>L76-M76</f>
        <v>-233</v>
      </c>
      <c r="O76" s="322">
        <f>$F76*N76</f>
        <v>-233000</v>
      </c>
      <c r="P76" s="322">
        <f>O76/1000000</f>
        <v>-0.233</v>
      </c>
      <c r="Q76" s="468"/>
    </row>
    <row r="77" spans="1:17" ht="17.25" customHeight="1">
      <c r="A77" s="268">
        <v>52</v>
      </c>
      <c r="B77" s="311" t="s">
        <v>117</v>
      </c>
      <c r="C77" s="312">
        <v>4865016</v>
      </c>
      <c r="D77" s="127" t="s">
        <v>12</v>
      </c>
      <c r="E77" s="96" t="s">
        <v>346</v>
      </c>
      <c r="F77" s="320">
        <v>2000</v>
      </c>
      <c r="G77" s="341">
        <v>7</v>
      </c>
      <c r="H77" s="342">
        <v>7</v>
      </c>
      <c r="I77" s="322">
        <f>G77-H77</f>
        <v>0</v>
      </c>
      <c r="J77" s="322">
        <f>$F77*I77</f>
        <v>0</v>
      </c>
      <c r="K77" s="322">
        <f>J77/1000000</f>
        <v>0</v>
      </c>
      <c r="L77" s="341">
        <v>999722</v>
      </c>
      <c r="M77" s="342">
        <v>999722</v>
      </c>
      <c r="N77" s="322">
        <f>L77-M77</f>
        <v>0</v>
      </c>
      <c r="O77" s="322">
        <f>$F77*N77</f>
        <v>0</v>
      </c>
      <c r="P77" s="322">
        <f>O77/1000000</f>
        <v>0</v>
      </c>
      <c r="Q77" s="480"/>
    </row>
    <row r="78" spans="1:17" ht="19.5" customHeight="1">
      <c r="A78" s="268"/>
      <c r="B78" s="313" t="s">
        <v>174</v>
      </c>
      <c r="C78" s="312"/>
      <c r="D78" s="127"/>
      <c r="E78" s="127"/>
      <c r="F78" s="320"/>
      <c r="G78" s="425"/>
      <c r="H78" s="428"/>
      <c r="I78" s="322"/>
      <c r="J78" s="322"/>
      <c r="K78" s="322"/>
      <c r="L78" s="324"/>
      <c r="M78" s="322"/>
      <c r="N78" s="322"/>
      <c r="O78" s="322"/>
      <c r="P78" s="322"/>
      <c r="Q78" s="468"/>
    </row>
    <row r="79" spans="1:17" ht="19.5" customHeight="1">
      <c r="A79" s="268">
        <v>53</v>
      </c>
      <c r="B79" s="311" t="s">
        <v>36</v>
      </c>
      <c r="C79" s="312">
        <v>5128432</v>
      </c>
      <c r="D79" s="127" t="s">
        <v>12</v>
      </c>
      <c r="E79" s="96" t="s">
        <v>346</v>
      </c>
      <c r="F79" s="320">
        <v>-1000</v>
      </c>
      <c r="G79" s="341">
        <v>28908</v>
      </c>
      <c r="H79" s="342">
        <v>26945</v>
      </c>
      <c r="I79" s="322">
        <f>G79-H79</f>
        <v>1963</v>
      </c>
      <c r="J79" s="322">
        <f>$F79*I79</f>
        <v>-1963000</v>
      </c>
      <c r="K79" s="322">
        <f>J79/1000000</f>
        <v>-1.963</v>
      </c>
      <c r="L79" s="341">
        <v>27</v>
      </c>
      <c r="M79" s="342">
        <v>26</v>
      </c>
      <c r="N79" s="322">
        <f>L79-M79</f>
        <v>1</v>
      </c>
      <c r="O79" s="322">
        <f>$F79*N79</f>
        <v>-1000</v>
      </c>
      <c r="P79" s="322">
        <f>O79/1000000</f>
        <v>-0.001</v>
      </c>
      <c r="Q79" s="468"/>
    </row>
    <row r="80" spans="1:17" ht="17.25" customHeight="1">
      <c r="A80" s="268">
        <v>54</v>
      </c>
      <c r="B80" s="311" t="s">
        <v>175</v>
      </c>
      <c r="C80" s="312">
        <v>4865020</v>
      </c>
      <c r="D80" s="127" t="s">
        <v>12</v>
      </c>
      <c r="E80" s="96" t="s">
        <v>346</v>
      </c>
      <c r="F80" s="320">
        <v>-1000</v>
      </c>
      <c r="G80" s="341">
        <v>9543</v>
      </c>
      <c r="H80" s="342">
        <v>9260</v>
      </c>
      <c r="I80" s="322">
        <f>G80-H80</f>
        <v>283</v>
      </c>
      <c r="J80" s="322">
        <f>$F80*I80</f>
        <v>-283000</v>
      </c>
      <c r="K80" s="322">
        <f>J80/1000000</f>
        <v>-0.283</v>
      </c>
      <c r="L80" s="341">
        <v>998471</v>
      </c>
      <c r="M80" s="342">
        <v>998471</v>
      </c>
      <c r="N80" s="322">
        <f>L80-M80</f>
        <v>0</v>
      </c>
      <c r="O80" s="322">
        <f>$F80*N80</f>
        <v>0</v>
      </c>
      <c r="P80" s="322">
        <f>O80/1000000</f>
        <v>0</v>
      </c>
      <c r="Q80" s="468"/>
    </row>
    <row r="81" spans="1:17" ht="17.25" customHeight="1">
      <c r="A81" s="268">
        <v>55</v>
      </c>
      <c r="B81" s="311" t="s">
        <v>434</v>
      </c>
      <c r="C81" s="312">
        <v>4864999</v>
      </c>
      <c r="D81" s="127" t="s">
        <v>12</v>
      </c>
      <c r="E81" s="96" t="s">
        <v>346</v>
      </c>
      <c r="F81" s="320">
        <v>-1000</v>
      </c>
      <c r="G81" s="341">
        <v>12663</v>
      </c>
      <c r="H81" s="342">
        <v>11035</v>
      </c>
      <c r="I81" s="322">
        <f>G81-H81</f>
        <v>1628</v>
      </c>
      <c r="J81" s="322">
        <f>$F81*I81</f>
        <v>-1628000</v>
      </c>
      <c r="K81" s="322">
        <f>J81/1000000</f>
        <v>-1.628</v>
      </c>
      <c r="L81" s="341">
        <v>10</v>
      </c>
      <c r="M81" s="342">
        <v>10</v>
      </c>
      <c r="N81" s="322">
        <f>L81-M81</f>
        <v>0</v>
      </c>
      <c r="O81" s="322">
        <f>$F81*N81</f>
        <v>0</v>
      </c>
      <c r="P81" s="322">
        <f>O81/1000000</f>
        <v>0</v>
      </c>
      <c r="Q81" s="468"/>
    </row>
    <row r="82" spans="1:17" ht="15.75" customHeight="1">
      <c r="A82" s="268"/>
      <c r="B82" s="316" t="s">
        <v>27</v>
      </c>
      <c r="C82" s="285"/>
      <c r="D82" s="55"/>
      <c r="E82" s="55"/>
      <c r="F82" s="320"/>
      <c r="G82" s="425"/>
      <c r="H82" s="428"/>
      <c r="I82" s="322"/>
      <c r="J82" s="322"/>
      <c r="K82" s="322"/>
      <c r="L82" s="324"/>
      <c r="M82" s="322"/>
      <c r="N82" s="322"/>
      <c r="O82" s="322"/>
      <c r="P82" s="322"/>
      <c r="Q82" s="468"/>
    </row>
    <row r="83" spans="1:17" ht="21" customHeight="1">
      <c r="A83" s="268">
        <v>56</v>
      </c>
      <c r="B83" s="88" t="s">
        <v>81</v>
      </c>
      <c r="C83" s="335">
        <v>5295192</v>
      </c>
      <c r="D83" s="327" t="s">
        <v>12</v>
      </c>
      <c r="E83" s="327" t="s">
        <v>346</v>
      </c>
      <c r="F83" s="335">
        <v>100</v>
      </c>
      <c r="G83" s="341">
        <v>9239</v>
      </c>
      <c r="H83" s="342">
        <v>9038</v>
      </c>
      <c r="I83" s="342">
        <f>G83-H83</f>
        <v>201</v>
      </c>
      <c r="J83" s="342">
        <f>$F83*I83</f>
        <v>20100</v>
      </c>
      <c r="K83" s="343">
        <f>J83/1000000</f>
        <v>0.0201</v>
      </c>
      <c r="L83" s="341">
        <v>40727</v>
      </c>
      <c r="M83" s="342">
        <v>37983</v>
      </c>
      <c r="N83" s="342">
        <f>L83-M83</f>
        <v>2744</v>
      </c>
      <c r="O83" s="342">
        <f>$F83*N83</f>
        <v>274400</v>
      </c>
      <c r="P83" s="343">
        <f>O83/1000000</f>
        <v>0.2744</v>
      </c>
      <c r="Q83" s="468"/>
    </row>
    <row r="84" spans="1:17" ht="15.75" customHeight="1">
      <c r="A84" s="268"/>
      <c r="B84" s="313" t="s">
        <v>47</v>
      </c>
      <c r="C84" s="312"/>
      <c r="D84" s="127"/>
      <c r="E84" s="127"/>
      <c r="F84" s="320"/>
      <c r="G84" s="425"/>
      <c r="H84" s="428"/>
      <c r="I84" s="322"/>
      <c r="J84" s="322"/>
      <c r="K84" s="322"/>
      <c r="L84" s="324"/>
      <c r="M84" s="322"/>
      <c r="N84" s="322"/>
      <c r="O84" s="322"/>
      <c r="P84" s="322"/>
      <c r="Q84" s="468"/>
    </row>
    <row r="85" spans="1:17" ht="18" customHeight="1">
      <c r="A85" s="268">
        <v>57</v>
      </c>
      <c r="B85" s="311" t="s">
        <v>347</v>
      </c>
      <c r="C85" s="312">
        <v>5295128</v>
      </c>
      <c r="D85" s="127" t="s">
        <v>12</v>
      </c>
      <c r="E85" s="96" t="s">
        <v>346</v>
      </c>
      <c r="F85" s="320">
        <v>50</v>
      </c>
      <c r="G85" s="341">
        <v>969044</v>
      </c>
      <c r="H85" s="342">
        <v>969366</v>
      </c>
      <c r="I85" s="322">
        <f>G85-H85</f>
        <v>-322</v>
      </c>
      <c r="J85" s="322">
        <f>$F85*I85</f>
        <v>-16100</v>
      </c>
      <c r="K85" s="322">
        <f>J85/1000000</f>
        <v>-0.0161</v>
      </c>
      <c r="L85" s="341">
        <v>1519</v>
      </c>
      <c r="M85" s="342">
        <v>1560</v>
      </c>
      <c r="N85" s="322">
        <f>L85-M85</f>
        <v>-41</v>
      </c>
      <c r="O85" s="322">
        <f>$F85*N85</f>
        <v>-2050</v>
      </c>
      <c r="P85" s="322">
        <f>O85/1000000</f>
        <v>-0.00205</v>
      </c>
      <c r="Q85" s="469"/>
    </row>
    <row r="86" spans="1:17" s="772" customFormat="1" ht="18" customHeight="1">
      <c r="A86" s="779">
        <v>58</v>
      </c>
      <c r="B86" s="780" t="s">
        <v>443</v>
      </c>
      <c r="C86" s="781">
        <v>5295156</v>
      </c>
      <c r="D86" s="782" t="s">
        <v>12</v>
      </c>
      <c r="E86" s="783" t="s">
        <v>346</v>
      </c>
      <c r="F86" s="784">
        <v>400</v>
      </c>
      <c r="G86" s="768">
        <v>997139</v>
      </c>
      <c r="H86" s="769">
        <v>997249</v>
      </c>
      <c r="I86" s="785">
        <f>G86-H86</f>
        <v>-110</v>
      </c>
      <c r="J86" s="785">
        <f>$F86*I86</f>
        <v>-44000</v>
      </c>
      <c r="K86" s="785">
        <f>J86/1000000</f>
        <v>-0.044</v>
      </c>
      <c r="L86" s="768">
        <v>21168</v>
      </c>
      <c r="M86" s="769">
        <v>20825</v>
      </c>
      <c r="N86" s="785">
        <f>L86-M86</f>
        <v>343</v>
      </c>
      <c r="O86" s="785">
        <f>$F86*N86</f>
        <v>137200</v>
      </c>
      <c r="P86" s="785">
        <f>O86/1000000</f>
        <v>0.1372</v>
      </c>
      <c r="Q86" s="786"/>
    </row>
    <row r="87" spans="1:17" s="772" customFormat="1" ht="18" customHeight="1">
      <c r="A87" s="779"/>
      <c r="B87" s="780"/>
      <c r="C87" s="781"/>
      <c r="D87" s="782"/>
      <c r="E87" s="783"/>
      <c r="F87" s="784">
        <v>400</v>
      </c>
      <c r="G87" s="768"/>
      <c r="H87" s="769"/>
      <c r="I87" s="785"/>
      <c r="J87" s="785"/>
      <c r="K87" s="785"/>
      <c r="L87" s="768">
        <v>6757</v>
      </c>
      <c r="M87" s="769">
        <v>6757</v>
      </c>
      <c r="N87" s="785">
        <f>L87-M87</f>
        <v>0</v>
      </c>
      <c r="O87" s="785">
        <f>$F87*N87</f>
        <v>0</v>
      </c>
      <c r="P87" s="785">
        <f>O87/1000000</f>
        <v>0</v>
      </c>
      <c r="Q87" s="786"/>
    </row>
    <row r="88" spans="1:17" ht="18" customHeight="1">
      <c r="A88" s="268">
        <v>59</v>
      </c>
      <c r="B88" s="311" t="s">
        <v>444</v>
      </c>
      <c r="C88" s="312">
        <v>5295157</v>
      </c>
      <c r="D88" s="127" t="s">
        <v>12</v>
      </c>
      <c r="E88" s="96" t="s">
        <v>346</v>
      </c>
      <c r="F88" s="320">
        <v>400</v>
      </c>
      <c r="G88" s="341">
        <v>997435</v>
      </c>
      <c r="H88" s="342">
        <v>995752</v>
      </c>
      <c r="I88" s="322">
        <f>G88-H88</f>
        <v>1683</v>
      </c>
      <c r="J88" s="322">
        <f>$F88*I88</f>
        <v>673200</v>
      </c>
      <c r="K88" s="322">
        <f>J88/1000000</f>
        <v>0.6732</v>
      </c>
      <c r="L88" s="341">
        <v>34063</v>
      </c>
      <c r="M88" s="342">
        <v>32164</v>
      </c>
      <c r="N88" s="322">
        <f>L88-M88</f>
        <v>1899</v>
      </c>
      <c r="O88" s="322">
        <f>$F88*N88</f>
        <v>759600</v>
      </c>
      <c r="P88" s="322">
        <f>O88/1000000</f>
        <v>0.7596</v>
      </c>
      <c r="Q88" s="469"/>
    </row>
    <row r="89" spans="1:17" ht="15.75" customHeight="1">
      <c r="A89" s="317"/>
      <c r="B89" s="316" t="s">
        <v>308</v>
      </c>
      <c r="C89" s="312"/>
      <c r="D89" s="127"/>
      <c r="E89" s="127"/>
      <c r="F89" s="320"/>
      <c r="G89" s="425"/>
      <c r="H89" s="428"/>
      <c r="I89" s="322"/>
      <c r="J89" s="322"/>
      <c r="K89" s="322"/>
      <c r="L89" s="324"/>
      <c r="M89" s="322"/>
      <c r="N89" s="322"/>
      <c r="O89" s="322"/>
      <c r="P89" s="322"/>
      <c r="Q89" s="468"/>
    </row>
    <row r="90" spans="1:17" ht="21" customHeight="1">
      <c r="A90" s="268">
        <v>60</v>
      </c>
      <c r="B90" s="520" t="s">
        <v>350</v>
      </c>
      <c r="C90" s="312">
        <v>4865174</v>
      </c>
      <c r="D90" s="96" t="s">
        <v>12</v>
      </c>
      <c r="E90" s="96" t="s">
        <v>346</v>
      </c>
      <c r="F90" s="320">
        <v>1000</v>
      </c>
      <c r="G90" s="341">
        <v>1</v>
      </c>
      <c r="H90" s="342">
        <v>1</v>
      </c>
      <c r="I90" s="322">
        <f>G90-H90</f>
        <v>0</v>
      </c>
      <c r="J90" s="322">
        <f>$F90*I90</f>
        <v>0</v>
      </c>
      <c r="K90" s="322">
        <f>J90/1000000</f>
        <v>0</v>
      </c>
      <c r="L90" s="341">
        <v>0</v>
      </c>
      <c r="M90" s="342">
        <v>2</v>
      </c>
      <c r="N90" s="322">
        <f>L90-M90</f>
        <v>-2</v>
      </c>
      <c r="O90" s="322">
        <f>$F90*N90</f>
        <v>-2000</v>
      </c>
      <c r="P90" s="322">
        <f>O90/1000000</f>
        <v>-0.002</v>
      </c>
      <c r="Q90" s="499"/>
    </row>
    <row r="91" spans="1:17" ht="16.5" customHeight="1">
      <c r="A91" s="268"/>
      <c r="B91" s="316" t="s">
        <v>35</v>
      </c>
      <c r="C91" s="335"/>
      <c r="D91" s="349"/>
      <c r="E91" s="327"/>
      <c r="F91" s="335"/>
      <c r="G91" s="429"/>
      <c r="H91" s="428"/>
      <c r="I91" s="342"/>
      <c r="J91" s="342"/>
      <c r="K91" s="343"/>
      <c r="L91" s="341"/>
      <c r="M91" s="342"/>
      <c r="N91" s="342"/>
      <c r="O91" s="342"/>
      <c r="P91" s="343"/>
      <c r="Q91" s="468"/>
    </row>
    <row r="92" spans="1:17" ht="18" customHeight="1">
      <c r="A92" s="268">
        <v>61</v>
      </c>
      <c r="B92" s="520" t="s">
        <v>362</v>
      </c>
      <c r="C92" s="335">
        <v>5128439</v>
      </c>
      <c r="D92" s="348" t="s">
        <v>12</v>
      </c>
      <c r="E92" s="327" t="s">
        <v>346</v>
      </c>
      <c r="F92" s="335">
        <v>800</v>
      </c>
      <c r="G92" s="341">
        <v>986523</v>
      </c>
      <c r="H92" s="342">
        <v>987105</v>
      </c>
      <c r="I92" s="342">
        <f>G92-H92</f>
        <v>-582</v>
      </c>
      <c r="J92" s="342">
        <f>$F92*I92</f>
        <v>-465600</v>
      </c>
      <c r="K92" s="343">
        <f>J92/1000000</f>
        <v>-0.4656</v>
      </c>
      <c r="L92" s="341">
        <v>999017</v>
      </c>
      <c r="M92" s="342">
        <v>999041</v>
      </c>
      <c r="N92" s="342">
        <f>L92-M92</f>
        <v>-24</v>
      </c>
      <c r="O92" s="342">
        <f>$F92*N92</f>
        <v>-19200</v>
      </c>
      <c r="P92" s="343">
        <f>O92/1000000</f>
        <v>-0.0192</v>
      </c>
      <c r="Q92" s="480"/>
    </row>
    <row r="93" spans="1:17" ht="18" customHeight="1">
      <c r="A93" s="268"/>
      <c r="B93" s="727" t="s">
        <v>440</v>
      </c>
      <c r="C93" s="335"/>
      <c r="D93" s="348"/>
      <c r="E93" s="327"/>
      <c r="F93" s="335"/>
      <c r="G93" s="341"/>
      <c r="H93" s="342"/>
      <c r="I93" s="342"/>
      <c r="J93" s="342"/>
      <c r="K93" s="342"/>
      <c r="L93" s="341"/>
      <c r="M93" s="342"/>
      <c r="N93" s="342"/>
      <c r="O93" s="342"/>
      <c r="P93" s="342"/>
      <c r="Q93" s="480"/>
    </row>
    <row r="94" spans="1:17" ht="18" customHeight="1">
      <c r="A94" s="268">
        <v>62</v>
      </c>
      <c r="B94" s="728" t="s">
        <v>441</v>
      </c>
      <c r="C94" s="335">
        <v>5295127</v>
      </c>
      <c r="D94" s="348" t="s">
        <v>12</v>
      </c>
      <c r="E94" s="327" t="s">
        <v>346</v>
      </c>
      <c r="F94" s="335">
        <v>100</v>
      </c>
      <c r="G94" s="341">
        <v>247389</v>
      </c>
      <c r="H94" s="342">
        <v>239240</v>
      </c>
      <c r="I94" s="342">
        <f>G94-H94</f>
        <v>8149</v>
      </c>
      <c r="J94" s="342">
        <f>$F94*I94</f>
        <v>814900</v>
      </c>
      <c r="K94" s="343">
        <f>J94/1000000</f>
        <v>0.8149</v>
      </c>
      <c r="L94" s="341">
        <v>7998</v>
      </c>
      <c r="M94" s="342">
        <v>7989</v>
      </c>
      <c r="N94" s="342">
        <f>L94-M94</f>
        <v>9</v>
      </c>
      <c r="O94" s="342">
        <f>$F94*N94</f>
        <v>900</v>
      </c>
      <c r="P94" s="343">
        <f>O94/1000000</f>
        <v>0.0009</v>
      </c>
      <c r="Q94" s="480"/>
    </row>
    <row r="95" spans="1:17" ht="18" customHeight="1">
      <c r="A95" s="268">
        <v>63</v>
      </c>
      <c r="B95" s="728" t="s">
        <v>445</v>
      </c>
      <c r="C95" s="335">
        <v>5128400</v>
      </c>
      <c r="D95" s="348" t="s">
        <v>12</v>
      </c>
      <c r="E95" s="327" t="s">
        <v>346</v>
      </c>
      <c r="F95" s="335">
        <v>1000</v>
      </c>
      <c r="G95" s="341">
        <v>4284</v>
      </c>
      <c r="H95" s="342">
        <v>3789</v>
      </c>
      <c r="I95" s="342">
        <f>G95-H95</f>
        <v>495</v>
      </c>
      <c r="J95" s="342">
        <f>$F95*I95</f>
        <v>495000</v>
      </c>
      <c r="K95" s="343">
        <f>J95/1000000</f>
        <v>0.495</v>
      </c>
      <c r="L95" s="341">
        <v>338</v>
      </c>
      <c r="M95" s="342">
        <v>337</v>
      </c>
      <c r="N95" s="342">
        <f>L95-M95</f>
        <v>1</v>
      </c>
      <c r="O95" s="342">
        <f>$F95*N95</f>
        <v>1000</v>
      </c>
      <c r="P95" s="343">
        <f>O95/1000000</f>
        <v>0.001</v>
      </c>
      <c r="Q95" s="480"/>
    </row>
    <row r="96" spans="1:17" ht="18" customHeight="1">
      <c r="A96" s="268"/>
      <c r="B96" s="316" t="s">
        <v>186</v>
      </c>
      <c r="C96" s="335"/>
      <c r="D96" s="348"/>
      <c r="E96" s="327"/>
      <c r="F96" s="335"/>
      <c r="G96" s="429"/>
      <c r="H96" s="428"/>
      <c r="I96" s="342"/>
      <c r="J96" s="342"/>
      <c r="K96" s="342"/>
      <c r="L96" s="341"/>
      <c r="M96" s="342"/>
      <c r="N96" s="342"/>
      <c r="O96" s="342"/>
      <c r="P96" s="342"/>
      <c r="Q96" s="468"/>
    </row>
    <row r="97" spans="1:17" ht="19.5" customHeight="1">
      <c r="A97" s="268">
        <v>64</v>
      </c>
      <c r="B97" s="311" t="s">
        <v>364</v>
      </c>
      <c r="C97" s="335">
        <v>4902555</v>
      </c>
      <c r="D97" s="348" t="s">
        <v>12</v>
      </c>
      <c r="E97" s="327" t="s">
        <v>346</v>
      </c>
      <c r="F97" s="335">
        <v>75</v>
      </c>
      <c r="G97" s="341">
        <v>8681</v>
      </c>
      <c r="H97" s="342">
        <v>8613</v>
      </c>
      <c r="I97" s="342">
        <f>G97-H97</f>
        <v>68</v>
      </c>
      <c r="J97" s="342">
        <f>$F97*I97</f>
        <v>5100</v>
      </c>
      <c r="K97" s="343">
        <f>J97/1000000</f>
        <v>0.0051</v>
      </c>
      <c r="L97" s="341">
        <v>14524</v>
      </c>
      <c r="M97" s="342">
        <v>14375</v>
      </c>
      <c r="N97" s="342">
        <f>L97-M97</f>
        <v>149</v>
      </c>
      <c r="O97" s="342">
        <f>$F97*N97</f>
        <v>11175</v>
      </c>
      <c r="P97" s="343">
        <f>O97/1000000</f>
        <v>0.011175</v>
      </c>
      <c r="Q97" s="480"/>
    </row>
    <row r="98" spans="1:17" ht="15.75" customHeight="1">
      <c r="A98" s="268">
        <v>65</v>
      </c>
      <c r="B98" s="311" t="s">
        <v>365</v>
      </c>
      <c r="C98" s="335">
        <v>4902581</v>
      </c>
      <c r="D98" s="348" t="s">
        <v>12</v>
      </c>
      <c r="E98" s="327" t="s">
        <v>346</v>
      </c>
      <c r="F98" s="335">
        <v>100</v>
      </c>
      <c r="G98" s="341">
        <v>3480</v>
      </c>
      <c r="H98" s="342">
        <v>3282</v>
      </c>
      <c r="I98" s="342">
        <f>G98-H98</f>
        <v>198</v>
      </c>
      <c r="J98" s="342">
        <f>$F98*I98</f>
        <v>19800</v>
      </c>
      <c r="K98" s="343">
        <f>J98/1000000</f>
        <v>0.0198</v>
      </c>
      <c r="L98" s="341">
        <v>5818</v>
      </c>
      <c r="M98" s="342">
        <v>5610</v>
      </c>
      <c r="N98" s="342">
        <f>L98-M98</f>
        <v>208</v>
      </c>
      <c r="O98" s="342">
        <f>$F98*N98</f>
        <v>20800</v>
      </c>
      <c r="P98" s="343">
        <f>O98/1000000</f>
        <v>0.0208</v>
      </c>
      <c r="Q98" s="468"/>
    </row>
    <row r="99" spans="1:17" ht="14.25" customHeight="1">
      <c r="A99" s="268"/>
      <c r="B99" s="316" t="s">
        <v>418</v>
      </c>
      <c r="C99" s="335"/>
      <c r="D99" s="348"/>
      <c r="E99" s="327"/>
      <c r="F99" s="335"/>
      <c r="G99" s="341"/>
      <c r="H99" s="342"/>
      <c r="I99" s="342"/>
      <c r="J99" s="342"/>
      <c r="K99" s="342"/>
      <c r="L99" s="341"/>
      <c r="M99" s="342"/>
      <c r="N99" s="342"/>
      <c r="O99" s="342"/>
      <c r="P99" s="342"/>
      <c r="Q99" s="468"/>
    </row>
    <row r="100" spans="1:17" ht="13.5" customHeight="1">
      <c r="A100" s="268">
        <v>66</v>
      </c>
      <c r="B100" s="311" t="s">
        <v>419</v>
      </c>
      <c r="C100" s="335">
        <v>4864861</v>
      </c>
      <c r="D100" s="348" t="s">
        <v>12</v>
      </c>
      <c r="E100" s="327" t="s">
        <v>346</v>
      </c>
      <c r="F100" s="335">
        <v>500</v>
      </c>
      <c r="G100" s="341">
        <v>3142</v>
      </c>
      <c r="H100" s="342">
        <v>2667</v>
      </c>
      <c r="I100" s="342">
        <f aca="true" t="shared" si="18" ref="I100:I108">G100-H100</f>
        <v>475</v>
      </c>
      <c r="J100" s="342">
        <f aca="true" t="shared" si="19" ref="J100:J108">$F100*I100</f>
        <v>237500</v>
      </c>
      <c r="K100" s="343">
        <f aca="true" t="shared" si="20" ref="K100:K108">J100/1000000</f>
        <v>0.2375</v>
      </c>
      <c r="L100" s="341">
        <v>2775</v>
      </c>
      <c r="M100" s="342">
        <v>2775</v>
      </c>
      <c r="N100" s="342">
        <f aca="true" t="shared" si="21" ref="N100:N108">L100-M100</f>
        <v>0</v>
      </c>
      <c r="O100" s="342">
        <f aca="true" t="shared" si="22" ref="O100:O108">$F100*N100</f>
        <v>0</v>
      </c>
      <c r="P100" s="343">
        <f aca="true" t="shared" si="23" ref="P100:P108">O100/1000000</f>
        <v>0</v>
      </c>
      <c r="Q100" s="480"/>
    </row>
    <row r="101" spans="1:17" ht="13.5" customHeight="1">
      <c r="A101" s="268">
        <v>67</v>
      </c>
      <c r="B101" s="311" t="s">
        <v>420</v>
      </c>
      <c r="C101" s="335">
        <v>4864877</v>
      </c>
      <c r="D101" s="348" t="s">
        <v>12</v>
      </c>
      <c r="E101" s="327" t="s">
        <v>346</v>
      </c>
      <c r="F101" s="335">
        <v>1000</v>
      </c>
      <c r="G101" s="341">
        <v>3444</v>
      </c>
      <c r="H101" s="342">
        <v>3150</v>
      </c>
      <c r="I101" s="342">
        <f t="shared" si="18"/>
        <v>294</v>
      </c>
      <c r="J101" s="342">
        <f t="shared" si="19"/>
        <v>294000</v>
      </c>
      <c r="K101" s="343">
        <f t="shared" si="20"/>
        <v>0.294</v>
      </c>
      <c r="L101" s="341">
        <v>4062</v>
      </c>
      <c r="M101" s="342">
        <v>4058</v>
      </c>
      <c r="N101" s="342">
        <f t="shared" si="21"/>
        <v>4</v>
      </c>
      <c r="O101" s="342">
        <f t="shared" si="22"/>
        <v>4000</v>
      </c>
      <c r="P101" s="343">
        <f t="shared" si="23"/>
        <v>0.004</v>
      </c>
      <c r="Q101" s="468"/>
    </row>
    <row r="102" spans="1:17" ht="13.5" customHeight="1">
      <c r="A102" s="268">
        <v>68</v>
      </c>
      <c r="B102" s="311" t="s">
        <v>421</v>
      </c>
      <c r="C102" s="335">
        <v>4864841</v>
      </c>
      <c r="D102" s="348" t="s">
        <v>12</v>
      </c>
      <c r="E102" s="327" t="s">
        <v>346</v>
      </c>
      <c r="F102" s="335">
        <v>1000</v>
      </c>
      <c r="G102" s="341">
        <v>997030</v>
      </c>
      <c r="H102" s="342">
        <v>996993</v>
      </c>
      <c r="I102" s="342">
        <f t="shared" si="18"/>
        <v>37</v>
      </c>
      <c r="J102" s="342">
        <f t="shared" si="19"/>
        <v>37000</v>
      </c>
      <c r="K102" s="343">
        <f t="shared" si="20"/>
        <v>0.037</v>
      </c>
      <c r="L102" s="341">
        <v>1304</v>
      </c>
      <c r="M102" s="342">
        <v>1305</v>
      </c>
      <c r="N102" s="342">
        <f t="shared" si="21"/>
        <v>-1</v>
      </c>
      <c r="O102" s="342">
        <f t="shared" si="22"/>
        <v>-1000</v>
      </c>
      <c r="P102" s="343">
        <f t="shared" si="23"/>
        <v>-0.001</v>
      </c>
      <c r="Q102" s="468"/>
    </row>
    <row r="103" spans="1:17" ht="13.5" customHeight="1">
      <c r="A103" s="268">
        <v>69</v>
      </c>
      <c r="B103" s="311" t="s">
        <v>422</v>
      </c>
      <c r="C103" s="335">
        <v>4864882</v>
      </c>
      <c r="D103" s="348" t="s">
        <v>12</v>
      </c>
      <c r="E103" s="327" t="s">
        <v>346</v>
      </c>
      <c r="F103" s="335">
        <v>1000</v>
      </c>
      <c r="G103" s="341">
        <v>2846</v>
      </c>
      <c r="H103" s="342">
        <v>2762</v>
      </c>
      <c r="I103" s="342">
        <f t="shared" si="18"/>
        <v>84</v>
      </c>
      <c r="J103" s="342">
        <f t="shared" si="19"/>
        <v>84000</v>
      </c>
      <c r="K103" s="343">
        <f t="shared" si="20"/>
        <v>0.084</v>
      </c>
      <c r="L103" s="341">
        <v>6439</v>
      </c>
      <c r="M103" s="342">
        <v>6438</v>
      </c>
      <c r="N103" s="342">
        <f t="shared" si="21"/>
        <v>1</v>
      </c>
      <c r="O103" s="342">
        <f t="shared" si="22"/>
        <v>1000</v>
      </c>
      <c r="P103" s="343">
        <f t="shared" si="23"/>
        <v>0.001</v>
      </c>
      <c r="Q103" s="468"/>
    </row>
    <row r="104" spans="1:17" ht="13.5" customHeight="1">
      <c r="A104" s="268">
        <v>70</v>
      </c>
      <c r="B104" s="311" t="s">
        <v>423</v>
      </c>
      <c r="C104" s="335">
        <v>4864851</v>
      </c>
      <c r="D104" s="348" t="s">
        <v>12</v>
      </c>
      <c r="E104" s="327" t="s">
        <v>346</v>
      </c>
      <c r="F104" s="335">
        <v>1000</v>
      </c>
      <c r="G104" s="341">
        <v>443</v>
      </c>
      <c r="H104" s="342">
        <v>332</v>
      </c>
      <c r="I104" s="342">
        <f>G104-H104</f>
        <v>111</v>
      </c>
      <c r="J104" s="342">
        <f>$F104*I104</f>
        <v>111000</v>
      </c>
      <c r="K104" s="342">
        <f>J104/1000000</f>
        <v>0.111</v>
      </c>
      <c r="L104" s="341">
        <v>379</v>
      </c>
      <c r="M104" s="342">
        <v>378</v>
      </c>
      <c r="N104" s="342">
        <f>L104-M104</f>
        <v>1</v>
      </c>
      <c r="O104" s="342">
        <f>$F104*N104</f>
        <v>1000</v>
      </c>
      <c r="P104" s="342">
        <f>O104/1000000</f>
        <v>0.001</v>
      </c>
      <c r="Q104" s="480"/>
    </row>
    <row r="105" spans="1:17" ht="13.5" customHeight="1">
      <c r="A105" s="268">
        <v>71</v>
      </c>
      <c r="B105" s="311" t="s">
        <v>424</v>
      </c>
      <c r="C105" s="335">
        <v>5295121</v>
      </c>
      <c r="D105" s="348" t="s">
        <v>12</v>
      </c>
      <c r="E105" s="327" t="s">
        <v>346</v>
      </c>
      <c r="F105" s="335">
        <v>100</v>
      </c>
      <c r="G105" s="341">
        <v>11540</v>
      </c>
      <c r="H105" s="342">
        <v>8396</v>
      </c>
      <c r="I105" s="342">
        <f>G105-H105</f>
        <v>3144</v>
      </c>
      <c r="J105" s="342">
        <f>$F105*I105</f>
        <v>314400</v>
      </c>
      <c r="K105" s="342">
        <f>J105/1000000</f>
        <v>0.3144</v>
      </c>
      <c r="L105" s="341">
        <v>44736</v>
      </c>
      <c r="M105" s="342">
        <v>44707</v>
      </c>
      <c r="N105" s="342">
        <f>L105-M105</f>
        <v>29</v>
      </c>
      <c r="O105" s="342">
        <f>$F105*N105</f>
        <v>2900</v>
      </c>
      <c r="P105" s="342">
        <f>O105/1000000</f>
        <v>0.0029</v>
      </c>
      <c r="Q105" s="480"/>
    </row>
    <row r="106" spans="1:17" ht="13.5" customHeight="1">
      <c r="A106" s="268">
        <v>72</v>
      </c>
      <c r="B106" s="311" t="s">
        <v>448</v>
      </c>
      <c r="C106" s="335">
        <v>4864844</v>
      </c>
      <c r="D106" s="348" t="s">
        <v>12</v>
      </c>
      <c r="E106" s="327" t="s">
        <v>346</v>
      </c>
      <c r="F106" s="335">
        <v>1000</v>
      </c>
      <c r="G106" s="341">
        <v>1251</v>
      </c>
      <c r="H106" s="342">
        <v>1336</v>
      </c>
      <c r="I106" s="342">
        <f>G106-H106</f>
        <v>-85</v>
      </c>
      <c r="J106" s="342">
        <f>$F106*I106</f>
        <v>-85000</v>
      </c>
      <c r="K106" s="342">
        <f>J106/1000000</f>
        <v>-0.085</v>
      </c>
      <c r="L106" s="341">
        <v>296</v>
      </c>
      <c r="M106" s="342">
        <v>293</v>
      </c>
      <c r="N106" s="342">
        <f>L106-M106</f>
        <v>3</v>
      </c>
      <c r="O106" s="342">
        <f>$F106*N106</f>
        <v>3000</v>
      </c>
      <c r="P106" s="342">
        <f>O106/1000000</f>
        <v>0.003</v>
      </c>
      <c r="Q106" s="480"/>
    </row>
    <row r="107" spans="1:17" ht="13.5" customHeight="1">
      <c r="A107" s="268">
        <v>73</v>
      </c>
      <c r="B107" s="758" t="s">
        <v>425</v>
      </c>
      <c r="C107" s="335">
        <v>5269785</v>
      </c>
      <c r="D107" s="348" t="s">
        <v>12</v>
      </c>
      <c r="E107" s="327" t="s">
        <v>346</v>
      </c>
      <c r="F107" s="335">
        <v>1000</v>
      </c>
      <c r="G107" s="341">
        <v>0</v>
      </c>
      <c r="H107" s="342">
        <v>0</v>
      </c>
      <c r="I107" s="342">
        <f>G107-H107</f>
        <v>0</v>
      </c>
      <c r="J107" s="342">
        <f>$F107*I107</f>
        <v>0</v>
      </c>
      <c r="K107" s="342">
        <f>J107/1000000</f>
        <v>0</v>
      </c>
      <c r="L107" s="341">
        <v>0</v>
      </c>
      <c r="M107" s="342">
        <v>0</v>
      </c>
      <c r="N107" s="342">
        <f>L107-M107</f>
        <v>0</v>
      </c>
      <c r="O107" s="342">
        <f>$F107*N107</f>
        <v>0</v>
      </c>
      <c r="P107" s="342">
        <f>O107/1000000</f>
        <v>0</v>
      </c>
      <c r="Q107" s="468"/>
    </row>
    <row r="108" spans="1:17" s="572" customFormat="1" ht="13.5" customHeight="1" thickBot="1">
      <c r="A108" s="789">
        <v>74</v>
      </c>
      <c r="B108" s="105" t="s">
        <v>449</v>
      </c>
      <c r="C108" s="105">
        <v>4864847</v>
      </c>
      <c r="D108" s="105" t="s">
        <v>12</v>
      </c>
      <c r="E108" s="105" t="s">
        <v>346</v>
      </c>
      <c r="F108" s="105">
        <v>1000</v>
      </c>
      <c r="G108" s="621">
        <v>1320</v>
      </c>
      <c r="H108" s="427">
        <v>1131</v>
      </c>
      <c r="I108" s="105">
        <f t="shared" si="18"/>
        <v>189</v>
      </c>
      <c r="J108" s="105">
        <f t="shared" si="19"/>
        <v>189000</v>
      </c>
      <c r="K108" s="109">
        <f t="shared" si="20"/>
        <v>0.189</v>
      </c>
      <c r="L108" s="104">
        <v>5888</v>
      </c>
      <c r="M108" s="105">
        <v>5846</v>
      </c>
      <c r="N108" s="105">
        <f t="shared" si="21"/>
        <v>42</v>
      </c>
      <c r="O108" s="105">
        <f t="shared" si="22"/>
        <v>42000</v>
      </c>
      <c r="P108" s="109">
        <f t="shared" si="23"/>
        <v>0.042</v>
      </c>
      <c r="Q108" s="790"/>
    </row>
    <row r="109" spans="1:2" ht="4.5" customHeight="1" hidden="1" thickTop="1">
      <c r="A109" s="268"/>
      <c r="B109" s="311"/>
    </row>
    <row r="110" spans="1:16" ht="15.75" customHeight="1" thickTop="1">
      <c r="A110" s="192" t="s">
        <v>312</v>
      </c>
      <c r="C110" s="58"/>
      <c r="D110" s="92"/>
      <c r="E110" s="92"/>
      <c r="F110" s="622"/>
      <c r="K110" s="623">
        <f>SUM(K8:K108)</f>
        <v>-5.771125294000003</v>
      </c>
      <c r="L110" s="21"/>
      <c r="M110" s="21"/>
      <c r="N110" s="21"/>
      <c r="O110" s="21"/>
      <c r="P110" s="623">
        <f>SUM(P8:P108)</f>
        <v>13.239942003999998</v>
      </c>
    </row>
    <row r="111" spans="3:16" ht="9.75" customHeight="1" hidden="1">
      <c r="C111" s="92"/>
      <c r="D111" s="92"/>
      <c r="E111" s="92"/>
      <c r="F111" s="622"/>
      <c r="L111" s="572"/>
      <c r="M111" s="572"/>
      <c r="N111" s="572"/>
      <c r="O111" s="572"/>
      <c r="P111" s="572"/>
    </row>
    <row r="112" spans="1:17" ht="24" thickBot="1">
      <c r="A112" s="399" t="s">
        <v>192</v>
      </c>
      <c r="C112" s="92"/>
      <c r="D112" s="92"/>
      <c r="E112" s="92"/>
      <c r="F112" s="622"/>
      <c r="G112" s="505"/>
      <c r="H112" s="505"/>
      <c r="I112" s="48" t="s">
        <v>397</v>
      </c>
      <c r="J112" s="505"/>
      <c r="K112" s="505"/>
      <c r="L112" s="506"/>
      <c r="M112" s="506"/>
      <c r="N112" s="48" t="s">
        <v>398</v>
      </c>
      <c r="O112" s="506"/>
      <c r="P112" s="506"/>
      <c r="Q112" s="618" t="str">
        <f>NDPL!$Q$1</f>
        <v>SEPTEMBER -2017</v>
      </c>
    </row>
    <row r="113" spans="1:17" ht="39.75" thickBot="1" thickTop="1">
      <c r="A113" s="533" t="s">
        <v>8</v>
      </c>
      <c r="B113" s="534" t="s">
        <v>9</v>
      </c>
      <c r="C113" s="535" t="s">
        <v>1</v>
      </c>
      <c r="D113" s="535" t="s">
        <v>2</v>
      </c>
      <c r="E113" s="535" t="s">
        <v>3</v>
      </c>
      <c r="F113" s="624" t="s">
        <v>10</v>
      </c>
      <c r="G113" s="533" t="str">
        <f>NDPL!G5</f>
        <v>FINAL READING 01/10/2017</v>
      </c>
      <c r="H113" s="535" t="str">
        <f>NDPL!H5</f>
        <v>INTIAL READING 01/09/2017</v>
      </c>
      <c r="I113" s="535" t="s">
        <v>4</v>
      </c>
      <c r="J113" s="535" t="s">
        <v>5</v>
      </c>
      <c r="K113" s="535" t="s">
        <v>6</v>
      </c>
      <c r="L113" s="533" t="str">
        <f>NDPL!G5</f>
        <v>FINAL READING 01/10/2017</v>
      </c>
      <c r="M113" s="535" t="str">
        <f>NDPL!H5</f>
        <v>INTIAL READING 01/09/2017</v>
      </c>
      <c r="N113" s="535" t="s">
        <v>4</v>
      </c>
      <c r="O113" s="535" t="s">
        <v>5</v>
      </c>
      <c r="P113" s="535" t="s">
        <v>6</v>
      </c>
      <c r="Q113" s="564" t="s">
        <v>309</v>
      </c>
    </row>
    <row r="114" spans="3:16" ht="18" thickBot="1" thickTop="1">
      <c r="C114" s="92"/>
      <c r="D114" s="92"/>
      <c r="E114" s="92"/>
      <c r="F114" s="622"/>
      <c r="L114" s="572"/>
      <c r="M114" s="572"/>
      <c r="N114" s="572"/>
      <c r="O114" s="572"/>
      <c r="P114" s="572"/>
    </row>
    <row r="115" spans="1:17" ht="18" customHeight="1" thickTop="1">
      <c r="A115" s="353"/>
      <c r="B115" s="354" t="s">
        <v>176</v>
      </c>
      <c r="C115" s="325"/>
      <c r="D115" s="93"/>
      <c r="E115" s="93"/>
      <c r="F115" s="321"/>
      <c r="G115" s="54"/>
      <c r="H115" s="476"/>
      <c r="I115" s="476"/>
      <c r="J115" s="476"/>
      <c r="K115" s="625"/>
      <c r="L115" s="575"/>
      <c r="M115" s="576"/>
      <c r="N115" s="576"/>
      <c r="O115" s="576"/>
      <c r="P115" s="577"/>
      <c r="Q115" s="571"/>
    </row>
    <row r="116" spans="1:17" ht="18">
      <c r="A116" s="324">
        <v>1</v>
      </c>
      <c r="B116" s="355" t="s">
        <v>177</v>
      </c>
      <c r="C116" s="335">
        <v>4865143</v>
      </c>
      <c r="D116" s="127" t="s">
        <v>12</v>
      </c>
      <c r="E116" s="96" t="s">
        <v>346</v>
      </c>
      <c r="F116" s="322">
        <v>-100</v>
      </c>
      <c r="G116" s="341">
        <v>182417</v>
      </c>
      <c r="H116" s="342">
        <v>180730</v>
      </c>
      <c r="I116" s="283">
        <f>G116-H116</f>
        <v>1687</v>
      </c>
      <c r="J116" s="283">
        <f>$F116*I116</f>
        <v>-168700</v>
      </c>
      <c r="K116" s="283">
        <f>J116/1000000</f>
        <v>-0.1687</v>
      </c>
      <c r="L116" s="341">
        <v>913602</v>
      </c>
      <c r="M116" s="342">
        <v>913323</v>
      </c>
      <c r="N116" s="283">
        <f>L116-M116</f>
        <v>279</v>
      </c>
      <c r="O116" s="283">
        <f>$F116*N116</f>
        <v>-27900</v>
      </c>
      <c r="P116" s="283">
        <f>O116/1000000</f>
        <v>-0.0279</v>
      </c>
      <c r="Q116" s="500"/>
    </row>
    <row r="117" spans="1:17" ht="18" customHeight="1">
      <c r="A117" s="324"/>
      <c r="B117" s="356" t="s">
        <v>41</v>
      </c>
      <c r="C117" s="335"/>
      <c r="D117" s="127"/>
      <c r="E117" s="127"/>
      <c r="F117" s="322"/>
      <c r="G117" s="425"/>
      <c r="H117" s="428"/>
      <c r="I117" s="283"/>
      <c r="J117" s="283"/>
      <c r="K117" s="283"/>
      <c r="L117" s="268"/>
      <c r="M117" s="283"/>
      <c r="N117" s="283"/>
      <c r="O117" s="283"/>
      <c r="P117" s="283"/>
      <c r="Q117" s="481"/>
    </row>
    <row r="118" spans="1:17" ht="18" customHeight="1">
      <c r="A118" s="324"/>
      <c r="B118" s="356" t="s">
        <v>119</v>
      </c>
      <c r="C118" s="335"/>
      <c r="D118" s="127"/>
      <c r="E118" s="127"/>
      <c r="F118" s="322"/>
      <c r="G118" s="425"/>
      <c r="H118" s="428"/>
      <c r="I118" s="283"/>
      <c r="J118" s="283"/>
      <c r="K118" s="283"/>
      <c r="L118" s="268"/>
      <c r="M118" s="283"/>
      <c r="N118" s="283"/>
      <c r="O118" s="283"/>
      <c r="P118" s="283"/>
      <c r="Q118" s="481"/>
    </row>
    <row r="119" spans="1:17" ht="18" customHeight="1">
      <c r="A119" s="324">
        <v>2</v>
      </c>
      <c r="B119" s="355" t="s">
        <v>120</v>
      </c>
      <c r="C119" s="335">
        <v>5295199</v>
      </c>
      <c r="D119" s="127" t="s">
        <v>12</v>
      </c>
      <c r="E119" s="96" t="s">
        <v>346</v>
      </c>
      <c r="F119" s="322">
        <v>-1000</v>
      </c>
      <c r="G119" s="341">
        <v>998066</v>
      </c>
      <c r="H119" s="342">
        <v>998066</v>
      </c>
      <c r="I119" s="283">
        <f>G119-H119</f>
        <v>0</v>
      </c>
      <c r="J119" s="283">
        <f>$F119*I119</f>
        <v>0</v>
      </c>
      <c r="K119" s="283">
        <f>J119/1000000</f>
        <v>0</v>
      </c>
      <c r="L119" s="341">
        <v>1144</v>
      </c>
      <c r="M119" s="342">
        <v>1144</v>
      </c>
      <c r="N119" s="283">
        <f>L119-M119</f>
        <v>0</v>
      </c>
      <c r="O119" s="283">
        <f>$F119*N119</f>
        <v>0</v>
      </c>
      <c r="P119" s="283">
        <f>O119/1000000</f>
        <v>0</v>
      </c>
      <c r="Q119" s="481"/>
    </row>
    <row r="120" spans="1:17" ht="18" customHeight="1">
      <c r="A120" s="324">
        <v>3</v>
      </c>
      <c r="B120" s="323" t="s">
        <v>121</v>
      </c>
      <c r="C120" s="335">
        <v>4865135</v>
      </c>
      <c r="D120" s="84" t="s">
        <v>12</v>
      </c>
      <c r="E120" s="96" t="s">
        <v>346</v>
      </c>
      <c r="F120" s="322">
        <v>-1000</v>
      </c>
      <c r="G120" s="341">
        <v>151298</v>
      </c>
      <c r="H120" s="342">
        <v>151261</v>
      </c>
      <c r="I120" s="283">
        <f>G120-H120</f>
        <v>37</v>
      </c>
      <c r="J120" s="283">
        <f>$F120*I120</f>
        <v>-37000</v>
      </c>
      <c r="K120" s="283">
        <f>J120/1000000</f>
        <v>-0.037</v>
      </c>
      <c r="L120" s="341">
        <v>54269</v>
      </c>
      <c r="M120" s="342">
        <v>53969</v>
      </c>
      <c r="N120" s="283">
        <f>L120-M120</f>
        <v>300</v>
      </c>
      <c r="O120" s="283">
        <f>$F120*N120</f>
        <v>-300000</v>
      </c>
      <c r="P120" s="283">
        <f>O120/1000000</f>
        <v>-0.3</v>
      </c>
      <c r="Q120" s="481"/>
    </row>
    <row r="121" spans="1:17" ht="18" customHeight="1">
      <c r="A121" s="324">
        <v>4</v>
      </c>
      <c r="B121" s="355" t="s">
        <v>178</v>
      </c>
      <c r="C121" s="335">
        <v>4864804</v>
      </c>
      <c r="D121" s="127" t="s">
        <v>12</v>
      </c>
      <c r="E121" s="96" t="s">
        <v>346</v>
      </c>
      <c r="F121" s="322">
        <v>-200</v>
      </c>
      <c r="G121" s="341">
        <v>995279</v>
      </c>
      <c r="H121" s="342">
        <v>995197</v>
      </c>
      <c r="I121" s="283">
        <f>G121-H121</f>
        <v>82</v>
      </c>
      <c r="J121" s="283">
        <f>$F121*I121</f>
        <v>-16400</v>
      </c>
      <c r="K121" s="283">
        <f>J121/1000000</f>
        <v>-0.0164</v>
      </c>
      <c r="L121" s="341">
        <v>999063</v>
      </c>
      <c r="M121" s="342">
        <v>999297</v>
      </c>
      <c r="N121" s="283">
        <f>L121-M121</f>
        <v>-234</v>
      </c>
      <c r="O121" s="283">
        <f>$F121*N121</f>
        <v>46800</v>
      </c>
      <c r="P121" s="283">
        <f>O121/1000000</f>
        <v>0.0468</v>
      </c>
      <c r="Q121" s="481"/>
    </row>
    <row r="122" spans="1:17" ht="18" customHeight="1">
      <c r="A122" s="324">
        <v>5</v>
      </c>
      <c r="B122" s="355" t="s">
        <v>179</v>
      </c>
      <c r="C122" s="335">
        <v>4864845</v>
      </c>
      <c r="D122" s="127" t="s">
        <v>12</v>
      </c>
      <c r="E122" s="96" t="s">
        <v>346</v>
      </c>
      <c r="F122" s="322">
        <v>-1000</v>
      </c>
      <c r="G122" s="341">
        <v>1</v>
      </c>
      <c r="H122" s="342">
        <v>0</v>
      </c>
      <c r="I122" s="283">
        <f>G122-H122</f>
        <v>1</v>
      </c>
      <c r="J122" s="283">
        <f>$F122*I122</f>
        <v>-1000</v>
      </c>
      <c r="K122" s="283">
        <f>J122/1000000</f>
        <v>-0.001</v>
      </c>
      <c r="L122" s="341">
        <v>10</v>
      </c>
      <c r="M122" s="342">
        <v>9</v>
      </c>
      <c r="N122" s="283">
        <f>L122-M122</f>
        <v>1</v>
      </c>
      <c r="O122" s="283">
        <f>$F122*N122</f>
        <v>-1000</v>
      </c>
      <c r="P122" s="283">
        <f>O122/1000000</f>
        <v>-0.001</v>
      </c>
      <c r="Q122" s="481"/>
    </row>
    <row r="123" spans="1:17" ht="18" customHeight="1">
      <c r="A123" s="324"/>
      <c r="B123" s="357" t="s">
        <v>180</v>
      </c>
      <c r="C123" s="335"/>
      <c r="D123" s="84"/>
      <c r="E123" s="84"/>
      <c r="F123" s="322"/>
      <c r="G123" s="425"/>
      <c r="H123" s="428"/>
      <c r="I123" s="283"/>
      <c r="J123" s="283"/>
      <c r="K123" s="283"/>
      <c r="L123" s="268"/>
      <c r="M123" s="283"/>
      <c r="N123" s="283"/>
      <c r="O123" s="283"/>
      <c r="P123" s="283"/>
      <c r="Q123" s="481"/>
    </row>
    <row r="124" spans="1:17" ht="18" customHeight="1">
      <c r="A124" s="324"/>
      <c r="B124" s="357" t="s">
        <v>110</v>
      </c>
      <c r="C124" s="335"/>
      <c r="D124" s="84"/>
      <c r="E124" s="84"/>
      <c r="F124" s="322"/>
      <c r="G124" s="425"/>
      <c r="H124" s="428"/>
      <c r="I124" s="283"/>
      <c r="J124" s="283"/>
      <c r="K124" s="283"/>
      <c r="L124" s="268"/>
      <c r="M124" s="283"/>
      <c r="N124" s="283"/>
      <c r="O124" s="283"/>
      <c r="P124" s="283"/>
      <c r="Q124" s="481"/>
    </row>
    <row r="125" spans="1:17" s="513" customFormat="1" ht="18">
      <c r="A125" s="495">
        <v>6</v>
      </c>
      <c r="B125" s="496" t="s">
        <v>400</v>
      </c>
      <c r="C125" s="497">
        <v>4864955</v>
      </c>
      <c r="D125" s="166" t="s">
        <v>12</v>
      </c>
      <c r="E125" s="167" t="s">
        <v>346</v>
      </c>
      <c r="F125" s="498">
        <v>-1000</v>
      </c>
      <c r="G125" s="341">
        <v>999987</v>
      </c>
      <c r="H125" s="457">
        <v>999972</v>
      </c>
      <c r="I125" s="463">
        <f>G125-H125</f>
        <v>15</v>
      </c>
      <c r="J125" s="463">
        <f>$F125*I125</f>
        <v>-15000</v>
      </c>
      <c r="K125" s="463">
        <f>J125/1000000</f>
        <v>-0.015</v>
      </c>
      <c r="L125" s="341">
        <v>742</v>
      </c>
      <c r="M125" s="457">
        <v>691</v>
      </c>
      <c r="N125" s="463">
        <f>L125-M125</f>
        <v>51</v>
      </c>
      <c r="O125" s="463">
        <f>$F125*N125</f>
        <v>-51000</v>
      </c>
      <c r="P125" s="463">
        <f>O125/1000000</f>
        <v>-0.051</v>
      </c>
      <c r="Q125" s="742"/>
    </row>
    <row r="126" spans="1:17" ht="18">
      <c r="A126" s="324">
        <v>7</v>
      </c>
      <c r="B126" s="355" t="s">
        <v>181</v>
      </c>
      <c r="C126" s="335">
        <v>4864820</v>
      </c>
      <c r="D126" s="127" t="s">
        <v>12</v>
      </c>
      <c r="E126" s="96" t="s">
        <v>346</v>
      </c>
      <c r="F126" s="322">
        <v>-160</v>
      </c>
      <c r="G126" s="341">
        <v>1978</v>
      </c>
      <c r="H126" s="342">
        <v>1896</v>
      </c>
      <c r="I126" s="283">
        <f>G126-H126</f>
        <v>82</v>
      </c>
      <c r="J126" s="283">
        <f>$F126*I126</f>
        <v>-13120</v>
      </c>
      <c r="K126" s="283">
        <f>J126/1000000</f>
        <v>-0.01312</v>
      </c>
      <c r="L126" s="341">
        <v>3697</v>
      </c>
      <c r="M126" s="342">
        <v>3053</v>
      </c>
      <c r="N126" s="283">
        <f>L126-M126</f>
        <v>644</v>
      </c>
      <c r="O126" s="283">
        <f>$F126*N126</f>
        <v>-103040</v>
      </c>
      <c r="P126" s="283">
        <f>O126/1000000</f>
        <v>-0.10304</v>
      </c>
      <c r="Q126" s="743"/>
    </row>
    <row r="127" spans="1:17" ht="18" customHeight="1">
      <c r="A127" s="324">
        <v>8</v>
      </c>
      <c r="B127" s="355" t="s">
        <v>182</v>
      </c>
      <c r="C127" s="335">
        <v>4865142</v>
      </c>
      <c r="D127" s="127" t="s">
        <v>12</v>
      </c>
      <c r="E127" s="96" t="s">
        <v>346</v>
      </c>
      <c r="F127" s="322">
        <v>-1000</v>
      </c>
      <c r="G127" s="341">
        <v>907052</v>
      </c>
      <c r="H127" s="342">
        <v>907051</v>
      </c>
      <c r="I127" s="283">
        <f>G127-H127</f>
        <v>1</v>
      </c>
      <c r="J127" s="283">
        <f>$F127*I127</f>
        <v>-1000</v>
      </c>
      <c r="K127" s="283">
        <f>J127/1000000</f>
        <v>-0.001</v>
      </c>
      <c r="L127" s="341">
        <v>62168</v>
      </c>
      <c r="M127" s="342">
        <v>62100</v>
      </c>
      <c r="N127" s="283">
        <f>L127-M127</f>
        <v>68</v>
      </c>
      <c r="O127" s="283">
        <f>$F127*N127</f>
        <v>-68000</v>
      </c>
      <c r="P127" s="283">
        <f>O127/1000000</f>
        <v>-0.068</v>
      </c>
      <c r="Q127" s="481"/>
    </row>
    <row r="128" spans="1:17" ht="18" customHeight="1">
      <c r="A128" s="324">
        <v>9</v>
      </c>
      <c r="B128" s="355" t="s">
        <v>409</v>
      </c>
      <c r="C128" s="335">
        <v>4864961</v>
      </c>
      <c r="D128" s="127" t="s">
        <v>12</v>
      </c>
      <c r="E128" s="96" t="s">
        <v>346</v>
      </c>
      <c r="F128" s="322">
        <v>-1000</v>
      </c>
      <c r="G128" s="341">
        <v>998869</v>
      </c>
      <c r="H128" s="342">
        <v>998937</v>
      </c>
      <c r="I128" s="283">
        <f>G128-H128</f>
        <v>-68</v>
      </c>
      <c r="J128" s="283">
        <f>$F128*I128</f>
        <v>68000</v>
      </c>
      <c r="K128" s="283">
        <f>J128/1000000</f>
        <v>0.068</v>
      </c>
      <c r="L128" s="341">
        <v>999819</v>
      </c>
      <c r="M128" s="342">
        <v>999823</v>
      </c>
      <c r="N128" s="283">
        <f>L128-M128</f>
        <v>-4</v>
      </c>
      <c r="O128" s="283">
        <f>$F128*N128</f>
        <v>4000</v>
      </c>
      <c r="P128" s="283">
        <f>O128/1000000</f>
        <v>0.004</v>
      </c>
      <c r="Q128" s="465"/>
    </row>
    <row r="129" spans="1:17" ht="18" customHeight="1">
      <c r="A129" s="324"/>
      <c r="B129" s="356" t="s">
        <v>110</v>
      </c>
      <c r="C129" s="335"/>
      <c r="D129" s="127"/>
      <c r="E129" s="127"/>
      <c r="F129" s="322"/>
      <c r="G129" s="425"/>
      <c r="H129" s="428"/>
      <c r="I129" s="283"/>
      <c r="J129" s="283"/>
      <c r="K129" s="283"/>
      <c r="L129" s="268"/>
      <c r="M129" s="283"/>
      <c r="N129" s="283"/>
      <c r="O129" s="283"/>
      <c r="P129" s="283"/>
      <c r="Q129" s="481"/>
    </row>
    <row r="130" spans="1:17" ht="18" customHeight="1">
      <c r="A130" s="324">
        <v>10</v>
      </c>
      <c r="B130" s="355" t="s">
        <v>183</v>
      </c>
      <c r="C130" s="335">
        <v>4865093</v>
      </c>
      <c r="D130" s="127" t="s">
        <v>12</v>
      </c>
      <c r="E130" s="96" t="s">
        <v>346</v>
      </c>
      <c r="F130" s="322">
        <v>-100</v>
      </c>
      <c r="G130" s="341">
        <v>89352</v>
      </c>
      <c r="H130" s="342">
        <v>86724</v>
      </c>
      <c r="I130" s="283">
        <f>G130-H130</f>
        <v>2628</v>
      </c>
      <c r="J130" s="283">
        <f>$F130*I130</f>
        <v>-262800</v>
      </c>
      <c r="K130" s="283">
        <f>J130/1000000</f>
        <v>-0.2628</v>
      </c>
      <c r="L130" s="341">
        <v>71740</v>
      </c>
      <c r="M130" s="342">
        <v>71739</v>
      </c>
      <c r="N130" s="283">
        <f>L130-M130</f>
        <v>1</v>
      </c>
      <c r="O130" s="283">
        <f>$F130*N130</f>
        <v>-100</v>
      </c>
      <c r="P130" s="283">
        <f>O130/1000000</f>
        <v>-0.0001</v>
      </c>
      <c r="Q130" s="481"/>
    </row>
    <row r="131" spans="1:17" ht="18" customHeight="1">
      <c r="A131" s="324">
        <v>11</v>
      </c>
      <c r="B131" s="355" t="s">
        <v>184</v>
      </c>
      <c r="C131" s="335">
        <v>4865094</v>
      </c>
      <c r="D131" s="127" t="s">
        <v>12</v>
      </c>
      <c r="E131" s="96" t="s">
        <v>346</v>
      </c>
      <c r="F131" s="322">
        <v>-100</v>
      </c>
      <c r="G131" s="341">
        <v>100081</v>
      </c>
      <c r="H131" s="342">
        <v>98096</v>
      </c>
      <c r="I131" s="283">
        <f>G131-H131</f>
        <v>1985</v>
      </c>
      <c r="J131" s="283">
        <f>$F131*I131</f>
        <v>-198500</v>
      </c>
      <c r="K131" s="283">
        <f>J131/1000000</f>
        <v>-0.1985</v>
      </c>
      <c r="L131" s="341">
        <v>72466</v>
      </c>
      <c r="M131" s="342">
        <v>72422</v>
      </c>
      <c r="N131" s="283">
        <f>L131-M131</f>
        <v>44</v>
      </c>
      <c r="O131" s="283">
        <f>$F131*N131</f>
        <v>-4400</v>
      </c>
      <c r="P131" s="283">
        <f>O131/1000000</f>
        <v>-0.0044</v>
      </c>
      <c r="Q131" s="481"/>
    </row>
    <row r="132" spans="1:17" ht="18">
      <c r="A132" s="495">
        <v>12</v>
      </c>
      <c r="B132" s="496" t="s">
        <v>185</v>
      </c>
      <c r="C132" s="497">
        <v>5269199</v>
      </c>
      <c r="D132" s="166" t="s">
        <v>12</v>
      </c>
      <c r="E132" s="167" t="s">
        <v>346</v>
      </c>
      <c r="F132" s="498">
        <v>-100</v>
      </c>
      <c r="G132" s="341">
        <v>27668</v>
      </c>
      <c r="H132" s="457">
        <v>27522</v>
      </c>
      <c r="I132" s="463">
        <f>G132-H132</f>
        <v>146</v>
      </c>
      <c r="J132" s="463">
        <f>$F132*I132</f>
        <v>-14600</v>
      </c>
      <c r="K132" s="463">
        <f>J132/1000000</f>
        <v>-0.0146</v>
      </c>
      <c r="L132" s="341">
        <v>33045</v>
      </c>
      <c r="M132" s="457">
        <v>32189</v>
      </c>
      <c r="N132" s="463">
        <f>L132-M132</f>
        <v>856</v>
      </c>
      <c r="O132" s="463">
        <f>$F132*N132</f>
        <v>-85600</v>
      </c>
      <c r="P132" s="463">
        <f>O132/1000000</f>
        <v>-0.0856</v>
      </c>
      <c r="Q132" s="486"/>
    </row>
    <row r="133" spans="1:17" ht="18" customHeight="1">
      <c r="A133" s="324"/>
      <c r="B133" s="357" t="s">
        <v>180</v>
      </c>
      <c r="C133" s="335"/>
      <c r="D133" s="84"/>
      <c r="E133" s="84"/>
      <c r="F133" s="318"/>
      <c r="G133" s="425"/>
      <c r="H133" s="428"/>
      <c r="I133" s="283"/>
      <c r="J133" s="283"/>
      <c r="K133" s="283"/>
      <c r="L133" s="268"/>
      <c r="M133" s="283"/>
      <c r="N133" s="283"/>
      <c r="O133" s="283"/>
      <c r="P133" s="283"/>
      <c r="Q133" s="481"/>
    </row>
    <row r="134" spans="1:17" ht="18" customHeight="1">
      <c r="A134" s="324"/>
      <c r="B134" s="356" t="s">
        <v>186</v>
      </c>
      <c r="C134" s="335"/>
      <c r="D134" s="127"/>
      <c r="E134" s="127"/>
      <c r="F134" s="318"/>
      <c r="G134" s="425"/>
      <c r="H134" s="428"/>
      <c r="I134" s="283"/>
      <c r="J134" s="283"/>
      <c r="K134" s="283"/>
      <c r="L134" s="268"/>
      <c r="M134" s="283"/>
      <c r="N134" s="283"/>
      <c r="O134" s="283"/>
      <c r="P134" s="283"/>
      <c r="Q134" s="481"/>
    </row>
    <row r="135" spans="1:17" ht="18" customHeight="1">
      <c r="A135" s="324">
        <v>13</v>
      </c>
      <c r="B135" s="355" t="s">
        <v>399</v>
      </c>
      <c r="C135" s="335">
        <v>4864892</v>
      </c>
      <c r="D135" s="127" t="s">
        <v>12</v>
      </c>
      <c r="E135" s="96" t="s">
        <v>346</v>
      </c>
      <c r="F135" s="322">
        <v>500</v>
      </c>
      <c r="G135" s="341">
        <v>999095</v>
      </c>
      <c r="H135" s="342">
        <v>999174</v>
      </c>
      <c r="I135" s="283">
        <f>G135-H135</f>
        <v>-79</v>
      </c>
      <c r="J135" s="283">
        <f>$F135*I135</f>
        <v>-39500</v>
      </c>
      <c r="K135" s="283">
        <f>J135/1000000</f>
        <v>-0.0395</v>
      </c>
      <c r="L135" s="341">
        <v>16668</v>
      </c>
      <c r="M135" s="342">
        <v>16668</v>
      </c>
      <c r="N135" s="283">
        <f>L135-M135</f>
        <v>0</v>
      </c>
      <c r="O135" s="283">
        <f>$F135*N135</f>
        <v>0</v>
      </c>
      <c r="P135" s="283">
        <f>O135/1000000</f>
        <v>0</v>
      </c>
      <c r="Q135" s="502"/>
    </row>
    <row r="136" spans="1:17" ht="18" customHeight="1">
      <c r="A136" s="324">
        <v>14</v>
      </c>
      <c r="B136" s="355" t="s">
        <v>402</v>
      </c>
      <c r="C136" s="335">
        <v>4865048</v>
      </c>
      <c r="D136" s="127" t="s">
        <v>12</v>
      </c>
      <c r="E136" s="96" t="s">
        <v>346</v>
      </c>
      <c r="F136" s="322">
        <v>250</v>
      </c>
      <c r="G136" s="341">
        <v>999871</v>
      </c>
      <c r="H136" s="342">
        <v>999871</v>
      </c>
      <c r="I136" s="283">
        <f>G136-H136</f>
        <v>0</v>
      </c>
      <c r="J136" s="283">
        <f>$F136*I136</f>
        <v>0</v>
      </c>
      <c r="K136" s="283">
        <f>J136/1000000</f>
        <v>0</v>
      </c>
      <c r="L136" s="341">
        <v>999880</v>
      </c>
      <c r="M136" s="342">
        <v>999880</v>
      </c>
      <c r="N136" s="283">
        <f>L136-M136</f>
        <v>0</v>
      </c>
      <c r="O136" s="283">
        <f>$F136*N136</f>
        <v>0</v>
      </c>
      <c r="P136" s="283">
        <f>O136/1000000</f>
        <v>0</v>
      </c>
      <c r="Q136" s="494"/>
    </row>
    <row r="137" spans="1:17" ht="18" customHeight="1">
      <c r="A137" s="324">
        <v>15</v>
      </c>
      <c r="B137" s="355" t="s">
        <v>119</v>
      </c>
      <c r="C137" s="335">
        <v>4902508</v>
      </c>
      <c r="D137" s="127" t="s">
        <v>12</v>
      </c>
      <c r="E137" s="96" t="s">
        <v>346</v>
      </c>
      <c r="F137" s="322">
        <v>833.33</v>
      </c>
      <c r="G137" s="341">
        <v>0</v>
      </c>
      <c r="H137" s="342">
        <v>0</v>
      </c>
      <c r="I137" s="283">
        <f>G137-H137</f>
        <v>0</v>
      </c>
      <c r="J137" s="283">
        <f>$F137*I137</f>
        <v>0</v>
      </c>
      <c r="K137" s="283">
        <f>J137/1000000</f>
        <v>0</v>
      </c>
      <c r="L137" s="341">
        <v>999580</v>
      </c>
      <c r="M137" s="342">
        <v>999580</v>
      </c>
      <c r="N137" s="283">
        <f>L137-M137</f>
        <v>0</v>
      </c>
      <c r="O137" s="283">
        <f>$F137*N137</f>
        <v>0</v>
      </c>
      <c r="P137" s="283">
        <f>O137/1000000</f>
        <v>0</v>
      </c>
      <c r="Q137" s="481"/>
    </row>
    <row r="138" spans="1:17" ht="18" customHeight="1">
      <c r="A138" s="324"/>
      <c r="B138" s="356" t="s">
        <v>187</v>
      </c>
      <c r="C138" s="335"/>
      <c r="D138" s="127"/>
      <c r="E138" s="127"/>
      <c r="F138" s="322"/>
      <c r="G138" s="341"/>
      <c r="H138" s="342"/>
      <c r="I138" s="283"/>
      <c r="J138" s="283"/>
      <c r="K138" s="283"/>
      <c r="L138" s="268"/>
      <c r="M138" s="283"/>
      <c r="N138" s="283"/>
      <c r="O138" s="283"/>
      <c r="P138" s="283"/>
      <c r="Q138" s="481"/>
    </row>
    <row r="139" spans="1:17" ht="18" customHeight="1">
      <c r="A139" s="324">
        <v>16</v>
      </c>
      <c r="B139" s="323" t="s">
        <v>188</v>
      </c>
      <c r="C139" s="335">
        <v>4865133</v>
      </c>
      <c r="D139" s="84" t="s">
        <v>12</v>
      </c>
      <c r="E139" s="96" t="s">
        <v>346</v>
      </c>
      <c r="F139" s="322">
        <v>-100</v>
      </c>
      <c r="G139" s="341">
        <v>401616</v>
      </c>
      <c r="H139" s="342">
        <v>398347</v>
      </c>
      <c r="I139" s="283">
        <f>G139-H139</f>
        <v>3269</v>
      </c>
      <c r="J139" s="283">
        <f>$F139*I139</f>
        <v>-326900</v>
      </c>
      <c r="K139" s="283">
        <f>J139/1000000</f>
        <v>-0.3269</v>
      </c>
      <c r="L139" s="341">
        <v>49064</v>
      </c>
      <c r="M139" s="342">
        <v>49064</v>
      </c>
      <c r="N139" s="283">
        <f>L139-M139</f>
        <v>0</v>
      </c>
      <c r="O139" s="283">
        <f>$F139*N139</f>
        <v>0</v>
      </c>
      <c r="P139" s="283">
        <f>O139/1000000</f>
        <v>0</v>
      </c>
      <c r="Q139" s="481"/>
    </row>
    <row r="140" spans="1:17" ht="18" customHeight="1">
      <c r="A140" s="324"/>
      <c r="B140" s="357" t="s">
        <v>189</v>
      </c>
      <c r="C140" s="335"/>
      <c r="D140" s="84"/>
      <c r="E140" s="127"/>
      <c r="F140" s="322"/>
      <c r="G140" s="425"/>
      <c r="H140" s="428"/>
      <c r="I140" s="283"/>
      <c r="J140" s="283"/>
      <c r="K140" s="283"/>
      <c r="L140" s="268"/>
      <c r="M140" s="283"/>
      <c r="N140" s="283"/>
      <c r="O140" s="283"/>
      <c r="P140" s="283"/>
      <c r="Q140" s="481"/>
    </row>
    <row r="141" spans="1:17" ht="18" customHeight="1">
      <c r="A141" s="324">
        <v>17</v>
      </c>
      <c r="B141" s="323" t="s">
        <v>176</v>
      </c>
      <c r="C141" s="335">
        <v>4865076</v>
      </c>
      <c r="D141" s="84" t="s">
        <v>12</v>
      </c>
      <c r="E141" s="96" t="s">
        <v>346</v>
      </c>
      <c r="F141" s="322">
        <v>-100</v>
      </c>
      <c r="G141" s="341">
        <v>5495</v>
      </c>
      <c r="H141" s="342">
        <v>5183</v>
      </c>
      <c r="I141" s="283">
        <f>G141-H141</f>
        <v>312</v>
      </c>
      <c r="J141" s="283">
        <f>$F141*I141</f>
        <v>-31200</v>
      </c>
      <c r="K141" s="283">
        <f>J141/1000000</f>
        <v>-0.0312</v>
      </c>
      <c r="L141" s="341">
        <v>29899</v>
      </c>
      <c r="M141" s="342">
        <v>29894</v>
      </c>
      <c r="N141" s="283">
        <f>L141-M141</f>
        <v>5</v>
      </c>
      <c r="O141" s="283">
        <f>$F141*N141</f>
        <v>-500</v>
      </c>
      <c r="P141" s="283">
        <f>O141/1000000</f>
        <v>-0.0005</v>
      </c>
      <c r="Q141" s="480"/>
    </row>
    <row r="142" spans="1:17" ht="18" customHeight="1">
      <c r="A142" s="324">
        <v>18</v>
      </c>
      <c r="B142" s="355" t="s">
        <v>190</v>
      </c>
      <c r="C142" s="335">
        <v>4865077</v>
      </c>
      <c r="D142" s="127" t="s">
        <v>12</v>
      </c>
      <c r="E142" s="96" t="s">
        <v>346</v>
      </c>
      <c r="F142" s="322">
        <v>-100</v>
      </c>
      <c r="G142" s="341">
        <v>0</v>
      </c>
      <c r="H142" s="342">
        <v>0</v>
      </c>
      <c r="I142" s="283">
        <f>G142-H142</f>
        <v>0</v>
      </c>
      <c r="J142" s="283">
        <f>$F142*I142</f>
        <v>0</v>
      </c>
      <c r="K142" s="283">
        <f>J142/1000000</f>
        <v>0</v>
      </c>
      <c r="L142" s="341">
        <v>0</v>
      </c>
      <c r="M142" s="342">
        <v>0</v>
      </c>
      <c r="N142" s="283">
        <f>L142-M142</f>
        <v>0</v>
      </c>
      <c r="O142" s="283">
        <f>$F142*N142</f>
        <v>0</v>
      </c>
      <c r="P142" s="283">
        <f>O142/1000000</f>
        <v>0</v>
      </c>
      <c r="Q142" s="481"/>
    </row>
    <row r="143" spans="1:17" ht="18" customHeight="1">
      <c r="A143" s="578"/>
      <c r="B143" s="356" t="s">
        <v>49</v>
      </c>
      <c r="C143" s="622"/>
      <c r="D143" s="92"/>
      <c r="E143" s="92"/>
      <c r="F143" s="322"/>
      <c r="G143" s="425"/>
      <c r="H143" s="428"/>
      <c r="I143" s="283"/>
      <c r="J143" s="283"/>
      <c r="K143" s="283"/>
      <c r="L143" s="268"/>
      <c r="M143" s="283"/>
      <c r="N143" s="283"/>
      <c r="O143" s="283"/>
      <c r="P143" s="283"/>
      <c r="Q143" s="481"/>
    </row>
    <row r="144" spans="1:17" ht="18" customHeight="1">
      <c r="A144" s="324">
        <v>19</v>
      </c>
      <c r="B144" s="728" t="s">
        <v>195</v>
      </c>
      <c r="C144" s="335">
        <v>4902503</v>
      </c>
      <c r="D144" s="96" t="s">
        <v>12</v>
      </c>
      <c r="E144" s="96" t="s">
        <v>346</v>
      </c>
      <c r="F144" s="322">
        <v>-416.66</v>
      </c>
      <c r="G144" s="341">
        <v>996848</v>
      </c>
      <c r="H144" s="342">
        <v>997337</v>
      </c>
      <c r="I144" s="283">
        <f>G144-H144</f>
        <v>-489</v>
      </c>
      <c r="J144" s="283">
        <f>$F144*I144</f>
        <v>203746.74000000002</v>
      </c>
      <c r="K144" s="283">
        <f>J144/1000000</f>
        <v>0.20374674</v>
      </c>
      <c r="L144" s="341">
        <v>999025</v>
      </c>
      <c r="M144" s="342">
        <v>998992</v>
      </c>
      <c r="N144" s="283">
        <f>L144-M144</f>
        <v>33</v>
      </c>
      <c r="O144" s="283">
        <f>$F144*N144</f>
        <v>-13749.78</v>
      </c>
      <c r="P144" s="283">
        <f>O144/1000000</f>
        <v>-0.013749780000000001</v>
      </c>
      <c r="Q144" s="481"/>
    </row>
    <row r="145" spans="1:17" ht="18" customHeight="1">
      <c r="A145" s="324"/>
      <c r="B145" s="357" t="s">
        <v>50</v>
      </c>
      <c r="C145" s="322"/>
      <c r="D145" s="84"/>
      <c r="E145" s="84"/>
      <c r="F145" s="322"/>
      <c r="G145" s="425"/>
      <c r="H145" s="428"/>
      <c r="I145" s="283"/>
      <c r="J145" s="283"/>
      <c r="K145" s="283"/>
      <c r="L145" s="268"/>
      <c r="M145" s="283"/>
      <c r="N145" s="283"/>
      <c r="O145" s="283"/>
      <c r="P145" s="283"/>
      <c r="Q145" s="481"/>
    </row>
    <row r="146" spans="1:17" ht="18" customHeight="1">
      <c r="A146" s="324"/>
      <c r="B146" s="357" t="s">
        <v>51</v>
      </c>
      <c r="C146" s="322"/>
      <c r="D146" s="84"/>
      <c r="E146" s="84"/>
      <c r="F146" s="322"/>
      <c r="G146" s="425"/>
      <c r="H146" s="428"/>
      <c r="I146" s="283"/>
      <c r="J146" s="283"/>
      <c r="K146" s="283"/>
      <c r="L146" s="268"/>
      <c r="M146" s="283"/>
      <c r="N146" s="283"/>
      <c r="O146" s="283"/>
      <c r="P146" s="283"/>
      <c r="Q146" s="481"/>
    </row>
    <row r="147" spans="1:17" ht="18" customHeight="1">
      <c r="A147" s="324"/>
      <c r="B147" s="357" t="s">
        <v>52</v>
      </c>
      <c r="C147" s="322"/>
      <c r="D147" s="84"/>
      <c r="E147" s="84"/>
      <c r="F147" s="322"/>
      <c r="G147" s="425"/>
      <c r="H147" s="428"/>
      <c r="I147" s="283"/>
      <c r="J147" s="283"/>
      <c r="K147" s="283"/>
      <c r="L147" s="268"/>
      <c r="M147" s="283"/>
      <c r="N147" s="283"/>
      <c r="O147" s="283"/>
      <c r="P147" s="283"/>
      <c r="Q147" s="481"/>
    </row>
    <row r="148" spans="1:17" ht="17.25" customHeight="1">
      <c r="A148" s="324">
        <v>20</v>
      </c>
      <c r="B148" s="355" t="s">
        <v>53</v>
      </c>
      <c r="C148" s="335">
        <v>4865090</v>
      </c>
      <c r="D148" s="127" t="s">
        <v>12</v>
      </c>
      <c r="E148" s="96" t="s">
        <v>346</v>
      </c>
      <c r="F148" s="322">
        <v>-100</v>
      </c>
      <c r="G148" s="341">
        <v>9124</v>
      </c>
      <c r="H148" s="342">
        <v>9125</v>
      </c>
      <c r="I148" s="283">
        <f>G148-H148</f>
        <v>-1</v>
      </c>
      <c r="J148" s="283">
        <f>$F148*I148</f>
        <v>100</v>
      </c>
      <c r="K148" s="283">
        <f>J148/1000000</f>
        <v>0.0001</v>
      </c>
      <c r="L148" s="341">
        <v>37616</v>
      </c>
      <c r="M148" s="342">
        <v>37615</v>
      </c>
      <c r="N148" s="283">
        <f>L148-M148</f>
        <v>1</v>
      </c>
      <c r="O148" s="283">
        <f>$F148*N148</f>
        <v>-100</v>
      </c>
      <c r="P148" s="283">
        <f>O148/1000000</f>
        <v>-0.0001</v>
      </c>
      <c r="Q148" s="738"/>
    </row>
    <row r="149" spans="1:17" ht="18" customHeight="1">
      <c r="A149" s="324">
        <v>21</v>
      </c>
      <c r="B149" s="355" t="s">
        <v>54</v>
      </c>
      <c r="C149" s="335">
        <v>4902519</v>
      </c>
      <c r="D149" s="127" t="s">
        <v>12</v>
      </c>
      <c r="E149" s="96" t="s">
        <v>346</v>
      </c>
      <c r="F149" s="322">
        <v>-100</v>
      </c>
      <c r="G149" s="341">
        <v>12191</v>
      </c>
      <c r="H149" s="342">
        <v>12192</v>
      </c>
      <c r="I149" s="283">
        <f>G149-H149</f>
        <v>-1</v>
      </c>
      <c r="J149" s="283">
        <f>$F149*I149</f>
        <v>100</v>
      </c>
      <c r="K149" s="283">
        <f>J149/1000000</f>
        <v>0.0001</v>
      </c>
      <c r="L149" s="341">
        <v>77600</v>
      </c>
      <c r="M149" s="342">
        <v>77030</v>
      </c>
      <c r="N149" s="283">
        <f>L149-M149</f>
        <v>570</v>
      </c>
      <c r="O149" s="283">
        <f>$F149*N149</f>
        <v>-57000</v>
      </c>
      <c r="P149" s="283">
        <f>O149/1000000</f>
        <v>-0.057</v>
      </c>
      <c r="Q149" s="481"/>
    </row>
    <row r="150" spans="1:17" ht="18" customHeight="1">
      <c r="A150" s="324">
        <v>22</v>
      </c>
      <c r="B150" s="355" t="s">
        <v>55</v>
      </c>
      <c r="C150" s="335">
        <v>4902539</v>
      </c>
      <c r="D150" s="127" t="s">
        <v>12</v>
      </c>
      <c r="E150" s="96" t="s">
        <v>346</v>
      </c>
      <c r="F150" s="322">
        <v>-100</v>
      </c>
      <c r="G150" s="341">
        <v>964</v>
      </c>
      <c r="H150" s="342">
        <v>891</v>
      </c>
      <c r="I150" s="283">
        <f>G150-H150</f>
        <v>73</v>
      </c>
      <c r="J150" s="283">
        <f>$F150*I150</f>
        <v>-7300</v>
      </c>
      <c r="K150" s="283">
        <f>J150/1000000</f>
        <v>-0.0073</v>
      </c>
      <c r="L150" s="341">
        <v>17833</v>
      </c>
      <c r="M150" s="342">
        <v>17370</v>
      </c>
      <c r="N150" s="283">
        <f>L150-M150</f>
        <v>463</v>
      </c>
      <c r="O150" s="283">
        <f>$F150*N150</f>
        <v>-46300</v>
      </c>
      <c r="P150" s="283">
        <f>O150/1000000</f>
        <v>-0.0463</v>
      </c>
      <c r="Q150" s="481"/>
    </row>
    <row r="151" spans="1:17" ht="18" customHeight="1">
      <c r="A151" s="324"/>
      <c r="B151" s="356" t="s">
        <v>56</v>
      </c>
      <c r="C151" s="335"/>
      <c r="D151" s="127"/>
      <c r="E151" s="127"/>
      <c r="F151" s="322"/>
      <c r="G151" s="425"/>
      <c r="H151" s="428"/>
      <c r="I151" s="283"/>
      <c r="J151" s="283"/>
      <c r="K151" s="283"/>
      <c r="L151" s="268"/>
      <c r="M151" s="283"/>
      <c r="N151" s="283"/>
      <c r="O151" s="283"/>
      <c r="P151" s="283"/>
      <c r="Q151" s="481"/>
    </row>
    <row r="152" spans="1:17" ht="18" customHeight="1">
      <c r="A152" s="324">
        <v>23</v>
      </c>
      <c r="B152" s="355" t="s">
        <v>57</v>
      </c>
      <c r="C152" s="335">
        <v>4902591</v>
      </c>
      <c r="D152" s="127" t="s">
        <v>12</v>
      </c>
      <c r="E152" s="96" t="s">
        <v>346</v>
      </c>
      <c r="F152" s="322">
        <v>-1333</v>
      </c>
      <c r="G152" s="341">
        <v>164</v>
      </c>
      <c r="H152" s="342">
        <v>148</v>
      </c>
      <c r="I152" s="283">
        <f aca="true" t="shared" si="24" ref="I152:I159">G152-H152</f>
        <v>16</v>
      </c>
      <c r="J152" s="283">
        <f aca="true" t="shared" si="25" ref="J152:J159">$F152*I152</f>
        <v>-21328</v>
      </c>
      <c r="K152" s="283">
        <f aca="true" t="shared" si="26" ref="K152:K159">J152/1000000</f>
        <v>-0.021328</v>
      </c>
      <c r="L152" s="341">
        <v>217</v>
      </c>
      <c r="M152" s="342">
        <v>190</v>
      </c>
      <c r="N152" s="283">
        <f aca="true" t="shared" si="27" ref="N152:N159">L152-M152</f>
        <v>27</v>
      </c>
      <c r="O152" s="283">
        <f aca="true" t="shared" si="28" ref="O152:O159">$F152*N152</f>
        <v>-35991</v>
      </c>
      <c r="P152" s="283">
        <f aca="true" t="shared" si="29" ref="P152:P159">O152/1000000</f>
        <v>-0.035991</v>
      </c>
      <c r="Q152" s="481"/>
    </row>
    <row r="153" spans="1:17" ht="18" customHeight="1">
      <c r="A153" s="324">
        <v>24</v>
      </c>
      <c r="B153" s="355" t="s">
        <v>58</v>
      </c>
      <c r="C153" s="335">
        <v>4902565</v>
      </c>
      <c r="D153" s="127" t="s">
        <v>12</v>
      </c>
      <c r="E153" s="96" t="s">
        <v>346</v>
      </c>
      <c r="F153" s="322">
        <v>-100</v>
      </c>
      <c r="G153" s="341">
        <v>0</v>
      </c>
      <c r="H153" s="342">
        <v>0</v>
      </c>
      <c r="I153" s="283">
        <f>G153-H153</f>
        <v>0</v>
      </c>
      <c r="J153" s="283">
        <f>$F153*I153</f>
        <v>0</v>
      </c>
      <c r="K153" s="283">
        <f>J153/1000000</f>
        <v>0</v>
      </c>
      <c r="L153" s="341">
        <v>0</v>
      </c>
      <c r="M153" s="342">
        <v>0</v>
      </c>
      <c r="N153" s="283">
        <f>L153-M153</f>
        <v>0</v>
      </c>
      <c r="O153" s="283">
        <f>$F153*N153</f>
        <v>0</v>
      </c>
      <c r="P153" s="283">
        <f>O153/1000000</f>
        <v>0</v>
      </c>
      <c r="Q153" s="481"/>
    </row>
    <row r="154" spans="1:17" ht="18" customHeight="1">
      <c r="A154" s="324">
        <v>25</v>
      </c>
      <c r="B154" s="355" t="s">
        <v>59</v>
      </c>
      <c r="C154" s="335">
        <v>4902523</v>
      </c>
      <c r="D154" s="127" t="s">
        <v>12</v>
      </c>
      <c r="E154" s="96" t="s">
        <v>346</v>
      </c>
      <c r="F154" s="322">
        <v>-100</v>
      </c>
      <c r="G154" s="341">
        <v>999815</v>
      </c>
      <c r="H154" s="342">
        <v>999815</v>
      </c>
      <c r="I154" s="283">
        <f t="shared" si="24"/>
        <v>0</v>
      </c>
      <c r="J154" s="283">
        <f t="shared" si="25"/>
        <v>0</v>
      </c>
      <c r="K154" s="283">
        <f t="shared" si="26"/>
        <v>0</v>
      </c>
      <c r="L154" s="341">
        <v>999943</v>
      </c>
      <c r="M154" s="342">
        <v>999943</v>
      </c>
      <c r="N154" s="283">
        <f t="shared" si="27"/>
        <v>0</v>
      </c>
      <c r="O154" s="283">
        <f t="shared" si="28"/>
        <v>0</v>
      </c>
      <c r="P154" s="283">
        <f t="shared" si="29"/>
        <v>0</v>
      </c>
      <c r="Q154" s="481"/>
    </row>
    <row r="155" spans="1:17" ht="18" customHeight="1">
      <c r="A155" s="324">
        <v>26</v>
      </c>
      <c r="B155" s="355" t="s">
        <v>60</v>
      </c>
      <c r="C155" s="335">
        <v>4902547</v>
      </c>
      <c r="D155" s="127" t="s">
        <v>12</v>
      </c>
      <c r="E155" s="96" t="s">
        <v>346</v>
      </c>
      <c r="F155" s="322">
        <v>-100</v>
      </c>
      <c r="G155" s="341">
        <v>5885</v>
      </c>
      <c r="H155" s="342">
        <v>5885</v>
      </c>
      <c r="I155" s="283">
        <f t="shared" si="24"/>
        <v>0</v>
      </c>
      <c r="J155" s="283">
        <f t="shared" si="25"/>
        <v>0</v>
      </c>
      <c r="K155" s="283">
        <f t="shared" si="26"/>
        <v>0</v>
      </c>
      <c r="L155" s="341">
        <v>8891</v>
      </c>
      <c r="M155" s="342">
        <v>8891</v>
      </c>
      <c r="N155" s="283">
        <f t="shared" si="27"/>
        <v>0</v>
      </c>
      <c r="O155" s="283">
        <f t="shared" si="28"/>
        <v>0</v>
      </c>
      <c r="P155" s="283">
        <f t="shared" si="29"/>
        <v>0</v>
      </c>
      <c r="Q155" s="481"/>
    </row>
    <row r="156" spans="1:17" ht="18" customHeight="1">
      <c r="A156" s="324">
        <v>27</v>
      </c>
      <c r="B156" s="323" t="s">
        <v>61</v>
      </c>
      <c r="C156" s="322">
        <v>4902605</v>
      </c>
      <c r="D156" s="84" t="s">
        <v>12</v>
      </c>
      <c r="E156" s="96" t="s">
        <v>346</v>
      </c>
      <c r="F156" s="514">
        <v>-1333.33</v>
      </c>
      <c r="G156" s="341">
        <v>0</v>
      </c>
      <c r="H156" s="342">
        <v>0</v>
      </c>
      <c r="I156" s="283">
        <f t="shared" si="24"/>
        <v>0</v>
      </c>
      <c r="J156" s="283">
        <f t="shared" si="25"/>
        <v>0</v>
      </c>
      <c r="K156" s="283">
        <f t="shared" si="26"/>
        <v>0</v>
      </c>
      <c r="L156" s="341">
        <v>0</v>
      </c>
      <c r="M156" s="342">
        <v>0</v>
      </c>
      <c r="N156" s="283">
        <f t="shared" si="27"/>
        <v>0</v>
      </c>
      <c r="O156" s="283">
        <f t="shared" si="28"/>
        <v>0</v>
      </c>
      <c r="P156" s="283">
        <f t="shared" si="29"/>
        <v>0</v>
      </c>
      <c r="Q156" s="481"/>
    </row>
    <row r="157" spans="1:17" ht="18" customHeight="1">
      <c r="A157" s="324">
        <v>28</v>
      </c>
      <c r="B157" s="323" t="s">
        <v>62</v>
      </c>
      <c r="C157" s="322">
        <v>5295190</v>
      </c>
      <c r="D157" s="84" t="s">
        <v>12</v>
      </c>
      <c r="E157" s="96" t="s">
        <v>346</v>
      </c>
      <c r="F157" s="322">
        <v>-100</v>
      </c>
      <c r="G157" s="341">
        <v>999095</v>
      </c>
      <c r="H157" s="342">
        <v>999092</v>
      </c>
      <c r="I157" s="283">
        <f>G157-H157</f>
        <v>3</v>
      </c>
      <c r="J157" s="283">
        <f>$F157*I157</f>
        <v>-300</v>
      </c>
      <c r="K157" s="283">
        <f>J157/1000000</f>
        <v>-0.0003</v>
      </c>
      <c r="L157" s="341">
        <v>15836</v>
      </c>
      <c r="M157" s="342">
        <v>13810</v>
      </c>
      <c r="N157" s="283">
        <f>L157-M157</f>
        <v>2026</v>
      </c>
      <c r="O157" s="283">
        <f>$F157*N157</f>
        <v>-202600</v>
      </c>
      <c r="P157" s="283">
        <f>O157/1000000</f>
        <v>-0.2026</v>
      </c>
      <c r="Q157" s="481"/>
    </row>
    <row r="158" spans="1:17" ht="18" customHeight="1">
      <c r="A158" s="324">
        <v>29</v>
      </c>
      <c r="B158" s="323" t="s">
        <v>63</v>
      </c>
      <c r="C158" s="322">
        <v>4902529</v>
      </c>
      <c r="D158" s="84" t="s">
        <v>12</v>
      </c>
      <c r="E158" s="96" t="s">
        <v>346</v>
      </c>
      <c r="F158" s="322">
        <v>-44.44</v>
      </c>
      <c r="G158" s="341">
        <v>989743</v>
      </c>
      <c r="H158" s="342">
        <v>989743</v>
      </c>
      <c r="I158" s="283">
        <f t="shared" si="24"/>
        <v>0</v>
      </c>
      <c r="J158" s="283">
        <f t="shared" si="25"/>
        <v>0</v>
      </c>
      <c r="K158" s="283">
        <f t="shared" si="26"/>
        <v>0</v>
      </c>
      <c r="L158" s="341">
        <v>390</v>
      </c>
      <c r="M158" s="342">
        <v>390</v>
      </c>
      <c r="N158" s="283">
        <f t="shared" si="27"/>
        <v>0</v>
      </c>
      <c r="O158" s="283">
        <f t="shared" si="28"/>
        <v>0</v>
      </c>
      <c r="P158" s="283">
        <f t="shared" si="29"/>
        <v>0</v>
      </c>
      <c r="Q158" s="494"/>
    </row>
    <row r="159" spans="1:17" ht="18" customHeight="1">
      <c r="A159" s="324">
        <v>30</v>
      </c>
      <c r="B159" s="323" t="s">
        <v>144</v>
      </c>
      <c r="C159" s="322">
        <v>4865087</v>
      </c>
      <c r="D159" s="84" t="s">
        <v>12</v>
      </c>
      <c r="E159" s="96" t="s">
        <v>346</v>
      </c>
      <c r="F159" s="322">
        <v>-100</v>
      </c>
      <c r="G159" s="341">
        <v>0</v>
      </c>
      <c r="H159" s="342">
        <v>0</v>
      </c>
      <c r="I159" s="283">
        <f t="shared" si="24"/>
        <v>0</v>
      </c>
      <c r="J159" s="283">
        <f t="shared" si="25"/>
        <v>0</v>
      </c>
      <c r="K159" s="283">
        <f t="shared" si="26"/>
        <v>0</v>
      </c>
      <c r="L159" s="341">
        <v>0</v>
      </c>
      <c r="M159" s="342">
        <v>0</v>
      </c>
      <c r="N159" s="283">
        <f t="shared" si="27"/>
        <v>0</v>
      </c>
      <c r="O159" s="283">
        <f t="shared" si="28"/>
        <v>0</v>
      </c>
      <c r="P159" s="283">
        <f t="shared" si="29"/>
        <v>0</v>
      </c>
      <c r="Q159" s="481"/>
    </row>
    <row r="160" spans="1:17" ht="18" customHeight="1">
      <c r="A160" s="324"/>
      <c r="B160" s="357" t="s">
        <v>78</v>
      </c>
      <c r="C160" s="322"/>
      <c r="D160" s="84"/>
      <c r="E160" s="84"/>
      <c r="F160" s="322"/>
      <c r="G160" s="425"/>
      <c r="H160" s="428"/>
      <c r="I160" s="283"/>
      <c r="J160" s="283"/>
      <c r="K160" s="283"/>
      <c r="L160" s="268"/>
      <c r="M160" s="283"/>
      <c r="N160" s="283"/>
      <c r="O160" s="283"/>
      <c r="P160" s="283"/>
      <c r="Q160" s="481"/>
    </row>
    <row r="161" spans="1:17" ht="18" customHeight="1">
      <c r="A161" s="324">
        <v>31</v>
      </c>
      <c r="B161" s="323" t="s">
        <v>79</v>
      </c>
      <c r="C161" s="322">
        <v>4902577</v>
      </c>
      <c r="D161" s="84" t="s">
        <v>12</v>
      </c>
      <c r="E161" s="96" t="s">
        <v>346</v>
      </c>
      <c r="F161" s="322">
        <v>400</v>
      </c>
      <c r="G161" s="341">
        <v>995611</v>
      </c>
      <c r="H161" s="342">
        <v>995611</v>
      </c>
      <c r="I161" s="283">
        <f>G161-H161</f>
        <v>0</v>
      </c>
      <c r="J161" s="283">
        <f>$F161*I161</f>
        <v>0</v>
      </c>
      <c r="K161" s="283">
        <f>J161/1000000</f>
        <v>0</v>
      </c>
      <c r="L161" s="341">
        <v>81</v>
      </c>
      <c r="M161" s="342">
        <v>81</v>
      </c>
      <c r="N161" s="283">
        <f>L161-M161</f>
        <v>0</v>
      </c>
      <c r="O161" s="283">
        <f>$F161*N161</f>
        <v>0</v>
      </c>
      <c r="P161" s="283">
        <f>O161/1000000</f>
        <v>0</v>
      </c>
      <c r="Q161" s="481"/>
    </row>
    <row r="162" spans="1:17" ht="18" customHeight="1">
      <c r="A162" s="324">
        <v>32</v>
      </c>
      <c r="B162" s="323" t="s">
        <v>80</v>
      </c>
      <c r="C162" s="322">
        <v>4902525</v>
      </c>
      <c r="D162" s="84" t="s">
        <v>12</v>
      </c>
      <c r="E162" s="96" t="s">
        <v>346</v>
      </c>
      <c r="F162" s="322">
        <v>-400</v>
      </c>
      <c r="G162" s="341">
        <v>999888</v>
      </c>
      <c r="H162" s="342">
        <v>999888</v>
      </c>
      <c r="I162" s="283">
        <f>G162-H162</f>
        <v>0</v>
      </c>
      <c r="J162" s="283">
        <f>$F162*I162</f>
        <v>0</v>
      </c>
      <c r="K162" s="283">
        <f>J162/1000000</f>
        <v>0</v>
      </c>
      <c r="L162" s="341">
        <v>999972</v>
      </c>
      <c r="M162" s="342">
        <v>999975</v>
      </c>
      <c r="N162" s="283">
        <f>L162-M162</f>
        <v>-3</v>
      </c>
      <c r="O162" s="283">
        <f>$F162*N162</f>
        <v>1200</v>
      </c>
      <c r="P162" s="283">
        <f>O162/1000000</f>
        <v>0.0012</v>
      </c>
      <c r="Q162" s="481"/>
    </row>
    <row r="163" spans="1:17" ht="15" customHeight="1" thickBot="1">
      <c r="A163" s="626"/>
      <c r="B163" s="508"/>
      <c r="C163" s="508"/>
      <c r="D163" s="508"/>
      <c r="E163" s="508"/>
      <c r="F163" s="508"/>
      <c r="G163" s="627"/>
      <c r="H163" s="628"/>
      <c r="I163" s="508"/>
      <c r="J163" s="508"/>
      <c r="K163" s="629"/>
      <c r="L163" s="626"/>
      <c r="M163" s="508"/>
      <c r="N163" s="508"/>
      <c r="O163" s="508"/>
      <c r="P163" s="629"/>
      <c r="Q163" s="583"/>
    </row>
    <row r="164" ht="13.5" thickTop="1"/>
    <row r="165" spans="1:16" ht="20.25">
      <c r="A165" s="316" t="s">
        <v>313</v>
      </c>
      <c r="K165" s="623">
        <f>SUM(K116:K163)</f>
        <v>-0.8827012599999997</v>
      </c>
      <c r="P165" s="623">
        <f>SUM(P116:P163)</f>
        <v>-0.94528078</v>
      </c>
    </row>
    <row r="166" spans="1:16" ht="12.75">
      <c r="A166" s="59"/>
      <c r="K166" s="572"/>
      <c r="P166" s="572"/>
    </row>
    <row r="167" spans="1:16" ht="12.75">
      <c r="A167" s="59"/>
      <c r="K167" s="572"/>
      <c r="P167" s="572"/>
    </row>
    <row r="168" spans="1:17" ht="18">
      <c r="A168" s="59"/>
      <c r="K168" s="572"/>
      <c r="P168" s="572"/>
      <c r="Q168" s="618" t="str">
        <f>NDPL!$Q$1</f>
        <v>SEPTEMBER -2017</v>
      </c>
    </row>
    <row r="169" spans="1:16" ht="12.75">
      <c r="A169" s="59"/>
      <c r="K169" s="572"/>
      <c r="P169" s="572"/>
    </row>
    <row r="170" spans="1:16" ht="12.75">
      <c r="A170" s="59"/>
      <c r="K170" s="572"/>
      <c r="P170" s="572"/>
    </row>
    <row r="171" spans="1:16" ht="12.75">
      <c r="A171" s="59"/>
      <c r="K171" s="572"/>
      <c r="P171" s="572"/>
    </row>
    <row r="172" spans="1:11" ht="13.5" thickBot="1">
      <c r="A172" s="2"/>
      <c r="B172" s="7"/>
      <c r="C172" s="7"/>
      <c r="D172" s="55"/>
      <c r="E172" s="55"/>
      <c r="F172" s="21"/>
      <c r="G172" s="21"/>
      <c r="H172" s="21"/>
      <c r="I172" s="21"/>
      <c r="J172" s="21"/>
      <c r="K172" s="56"/>
    </row>
    <row r="173" spans="1:17" ht="27.75">
      <c r="A173" s="412" t="s">
        <v>193</v>
      </c>
      <c r="B173" s="148"/>
      <c r="C173" s="144"/>
      <c r="D173" s="144"/>
      <c r="E173" s="144"/>
      <c r="F173" s="193"/>
      <c r="G173" s="193"/>
      <c r="H173" s="193"/>
      <c r="I173" s="193"/>
      <c r="J173" s="193"/>
      <c r="K173" s="194"/>
      <c r="L173" s="584"/>
      <c r="M173" s="584"/>
      <c r="N173" s="584"/>
      <c r="O173" s="584"/>
      <c r="P173" s="584"/>
      <c r="Q173" s="585"/>
    </row>
    <row r="174" spans="1:17" ht="24.75" customHeight="1">
      <c r="A174" s="411" t="s">
        <v>315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410">
        <f>K110</f>
        <v>-5.771125294000003</v>
      </c>
      <c r="L174" s="293"/>
      <c r="M174" s="293"/>
      <c r="N174" s="293"/>
      <c r="O174" s="293"/>
      <c r="P174" s="410">
        <f>P110</f>
        <v>13.239942003999998</v>
      </c>
      <c r="Q174" s="586"/>
    </row>
    <row r="175" spans="1:17" ht="24.75" customHeight="1">
      <c r="A175" s="411" t="s">
        <v>314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410">
        <f>K165</f>
        <v>-0.8827012599999997</v>
      </c>
      <c r="L175" s="293"/>
      <c r="M175" s="293"/>
      <c r="N175" s="293"/>
      <c r="O175" s="293"/>
      <c r="P175" s="410">
        <f>P165</f>
        <v>-0.94528078</v>
      </c>
      <c r="Q175" s="586"/>
    </row>
    <row r="176" spans="1:17" ht="24.75" customHeight="1">
      <c r="A176" s="411" t="s">
        <v>316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410">
        <f>'ROHTAK ROAD'!K42</f>
        <v>0.3616625</v>
      </c>
      <c r="L176" s="293"/>
      <c r="M176" s="293"/>
      <c r="N176" s="293"/>
      <c r="O176" s="293"/>
      <c r="P176" s="410">
        <f>'ROHTAK ROAD'!P42</f>
        <v>0.0463375</v>
      </c>
      <c r="Q176" s="586"/>
    </row>
    <row r="177" spans="1:17" ht="24.75" customHeight="1">
      <c r="A177" s="411" t="s">
        <v>317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410">
        <f>-MES!K39</f>
        <v>-0.044399999999999995</v>
      </c>
      <c r="L177" s="293"/>
      <c r="M177" s="293"/>
      <c r="N177" s="293"/>
      <c r="O177" s="293"/>
      <c r="P177" s="410">
        <f>-MES!P39</f>
        <v>-0.25395</v>
      </c>
      <c r="Q177" s="586"/>
    </row>
    <row r="178" spans="1:17" ht="29.25" customHeight="1" thickBot="1">
      <c r="A178" s="413" t="s">
        <v>194</v>
      </c>
      <c r="B178" s="195"/>
      <c r="C178" s="196"/>
      <c r="D178" s="196"/>
      <c r="E178" s="196"/>
      <c r="F178" s="196"/>
      <c r="G178" s="196"/>
      <c r="H178" s="196"/>
      <c r="I178" s="196"/>
      <c r="J178" s="196"/>
      <c r="K178" s="414">
        <f>SUM(K174:K177)</f>
        <v>-6.336564054000002</v>
      </c>
      <c r="L178" s="630"/>
      <c r="M178" s="630"/>
      <c r="N178" s="630"/>
      <c r="O178" s="630"/>
      <c r="P178" s="414">
        <f>SUM(P174:P177)</f>
        <v>12.087048723999999</v>
      </c>
      <c r="Q178" s="588"/>
    </row>
    <row r="183" ht="13.5" thickBot="1"/>
    <row r="184" spans="1:17" ht="12.75">
      <c r="A184" s="589"/>
      <c r="B184" s="590"/>
      <c r="C184" s="590"/>
      <c r="D184" s="590"/>
      <c r="E184" s="590"/>
      <c r="F184" s="590"/>
      <c r="G184" s="590"/>
      <c r="H184" s="584"/>
      <c r="I184" s="584"/>
      <c r="J184" s="584"/>
      <c r="K184" s="584"/>
      <c r="L184" s="584"/>
      <c r="M184" s="584"/>
      <c r="N184" s="584"/>
      <c r="O184" s="584"/>
      <c r="P184" s="584"/>
      <c r="Q184" s="585"/>
    </row>
    <row r="185" spans="1:17" ht="26.25">
      <c r="A185" s="631" t="s">
        <v>327</v>
      </c>
      <c r="B185" s="592"/>
      <c r="C185" s="592"/>
      <c r="D185" s="592"/>
      <c r="E185" s="592"/>
      <c r="F185" s="592"/>
      <c r="G185" s="592"/>
      <c r="H185" s="505"/>
      <c r="I185" s="505"/>
      <c r="J185" s="505"/>
      <c r="K185" s="505"/>
      <c r="L185" s="505"/>
      <c r="M185" s="505"/>
      <c r="N185" s="505"/>
      <c r="O185" s="505"/>
      <c r="P185" s="505"/>
      <c r="Q185" s="586"/>
    </row>
    <row r="186" spans="1:17" ht="12.75">
      <c r="A186" s="593"/>
      <c r="B186" s="592"/>
      <c r="C186" s="592"/>
      <c r="D186" s="592"/>
      <c r="E186" s="592"/>
      <c r="F186" s="592"/>
      <c r="G186" s="592"/>
      <c r="H186" s="505"/>
      <c r="I186" s="505"/>
      <c r="J186" s="505"/>
      <c r="K186" s="505"/>
      <c r="L186" s="505"/>
      <c r="M186" s="505"/>
      <c r="N186" s="505"/>
      <c r="O186" s="505"/>
      <c r="P186" s="505"/>
      <c r="Q186" s="586"/>
    </row>
    <row r="187" spans="1:17" ht="15.75">
      <c r="A187" s="594"/>
      <c r="B187" s="595"/>
      <c r="C187" s="595"/>
      <c r="D187" s="595"/>
      <c r="E187" s="595"/>
      <c r="F187" s="595"/>
      <c r="G187" s="595"/>
      <c r="H187" s="505"/>
      <c r="I187" s="505"/>
      <c r="J187" s="505"/>
      <c r="K187" s="596" t="s">
        <v>339</v>
      </c>
      <c r="L187" s="505"/>
      <c r="M187" s="505"/>
      <c r="N187" s="505"/>
      <c r="O187" s="505"/>
      <c r="P187" s="596" t="s">
        <v>340</v>
      </c>
      <c r="Q187" s="586"/>
    </row>
    <row r="188" spans="1:17" ht="12.75">
      <c r="A188" s="597"/>
      <c r="B188" s="96"/>
      <c r="C188" s="96"/>
      <c r="D188" s="96"/>
      <c r="E188" s="96"/>
      <c r="F188" s="96"/>
      <c r="G188" s="96"/>
      <c r="H188" s="505"/>
      <c r="I188" s="505"/>
      <c r="J188" s="505"/>
      <c r="K188" s="505"/>
      <c r="L188" s="505"/>
      <c r="M188" s="505"/>
      <c r="N188" s="505"/>
      <c r="O188" s="505"/>
      <c r="P188" s="505"/>
      <c r="Q188" s="586"/>
    </row>
    <row r="189" spans="1:17" ht="12.75">
      <c r="A189" s="597"/>
      <c r="B189" s="96"/>
      <c r="C189" s="96"/>
      <c r="D189" s="96"/>
      <c r="E189" s="96"/>
      <c r="F189" s="96"/>
      <c r="G189" s="96"/>
      <c r="H189" s="505"/>
      <c r="I189" s="505"/>
      <c r="J189" s="505"/>
      <c r="K189" s="505"/>
      <c r="L189" s="505"/>
      <c r="M189" s="505"/>
      <c r="N189" s="505"/>
      <c r="O189" s="505"/>
      <c r="P189" s="505"/>
      <c r="Q189" s="586"/>
    </row>
    <row r="190" spans="1:17" ht="23.25">
      <c r="A190" s="632" t="s">
        <v>330</v>
      </c>
      <c r="B190" s="599"/>
      <c r="C190" s="599"/>
      <c r="D190" s="600"/>
      <c r="E190" s="600"/>
      <c r="F190" s="601"/>
      <c r="G190" s="600"/>
      <c r="H190" s="505"/>
      <c r="I190" s="505"/>
      <c r="J190" s="505"/>
      <c r="K190" s="633">
        <f>K178</f>
        <v>-6.336564054000002</v>
      </c>
      <c r="L190" s="634" t="s">
        <v>328</v>
      </c>
      <c r="M190" s="635"/>
      <c r="N190" s="635"/>
      <c r="O190" s="635"/>
      <c r="P190" s="633">
        <f>P178</f>
        <v>12.087048723999999</v>
      </c>
      <c r="Q190" s="636" t="s">
        <v>328</v>
      </c>
    </row>
    <row r="191" spans="1:17" ht="23.25">
      <c r="A191" s="604"/>
      <c r="B191" s="605"/>
      <c r="C191" s="605"/>
      <c r="D191" s="592"/>
      <c r="E191" s="592"/>
      <c r="F191" s="606"/>
      <c r="G191" s="592"/>
      <c r="H191" s="505"/>
      <c r="I191" s="505"/>
      <c r="J191" s="505"/>
      <c r="K191" s="635"/>
      <c r="L191" s="637"/>
      <c r="M191" s="635"/>
      <c r="N191" s="635"/>
      <c r="O191" s="635"/>
      <c r="P191" s="635"/>
      <c r="Q191" s="638"/>
    </row>
    <row r="192" spans="1:17" ht="23.25">
      <c r="A192" s="639" t="s">
        <v>329</v>
      </c>
      <c r="B192" s="45"/>
      <c r="C192" s="45"/>
      <c r="D192" s="592"/>
      <c r="E192" s="592"/>
      <c r="F192" s="609"/>
      <c r="G192" s="600"/>
      <c r="H192" s="505"/>
      <c r="I192" s="505"/>
      <c r="J192" s="505"/>
      <c r="K192" s="635">
        <f>'STEPPED UP GENCO'!K39</f>
        <v>0.9287340190000001</v>
      </c>
      <c r="L192" s="634" t="s">
        <v>328</v>
      </c>
      <c r="M192" s="635"/>
      <c r="N192" s="635"/>
      <c r="O192" s="635"/>
      <c r="P192" s="633">
        <f>'STEPPED UP GENCO'!P39</f>
        <v>-0.9793641124999999</v>
      </c>
      <c r="Q192" s="636" t="s">
        <v>328</v>
      </c>
    </row>
    <row r="193" spans="1:17" ht="15">
      <c r="A193" s="610"/>
      <c r="B193" s="505"/>
      <c r="C193" s="505"/>
      <c r="D193" s="505"/>
      <c r="E193" s="505"/>
      <c r="F193" s="505"/>
      <c r="G193" s="505"/>
      <c r="H193" s="505"/>
      <c r="I193" s="505"/>
      <c r="J193" s="505"/>
      <c r="K193" s="505"/>
      <c r="L193" s="278"/>
      <c r="M193" s="505"/>
      <c r="N193" s="505"/>
      <c r="O193" s="505"/>
      <c r="P193" s="505"/>
      <c r="Q193" s="640"/>
    </row>
    <row r="194" spans="1:17" ht="15">
      <c r="A194" s="610"/>
      <c r="B194" s="505"/>
      <c r="C194" s="505"/>
      <c r="D194" s="505"/>
      <c r="E194" s="505"/>
      <c r="F194" s="505"/>
      <c r="G194" s="505"/>
      <c r="H194" s="505"/>
      <c r="I194" s="505"/>
      <c r="J194" s="505"/>
      <c r="K194" s="505"/>
      <c r="L194" s="278"/>
      <c r="M194" s="505"/>
      <c r="N194" s="505"/>
      <c r="O194" s="505"/>
      <c r="P194" s="505"/>
      <c r="Q194" s="640"/>
    </row>
    <row r="195" spans="1:17" ht="15">
      <c r="A195" s="610"/>
      <c r="B195" s="505"/>
      <c r="C195" s="505"/>
      <c r="D195" s="505"/>
      <c r="E195" s="505"/>
      <c r="F195" s="505"/>
      <c r="G195" s="505"/>
      <c r="H195" s="505"/>
      <c r="I195" s="505"/>
      <c r="J195" s="505"/>
      <c r="K195" s="505"/>
      <c r="L195" s="278"/>
      <c r="M195" s="505"/>
      <c r="N195" s="505"/>
      <c r="O195" s="505"/>
      <c r="P195" s="505"/>
      <c r="Q195" s="640"/>
    </row>
    <row r="196" spans="1:17" ht="23.25">
      <c r="A196" s="610"/>
      <c r="B196" s="505"/>
      <c r="C196" s="505"/>
      <c r="D196" s="505"/>
      <c r="E196" s="505"/>
      <c r="F196" s="505"/>
      <c r="G196" s="505"/>
      <c r="H196" s="599"/>
      <c r="I196" s="599"/>
      <c r="J196" s="641" t="s">
        <v>331</v>
      </c>
      <c r="K196" s="642">
        <f>SUM(K190:K195)</f>
        <v>-5.407830035000002</v>
      </c>
      <c r="L196" s="641" t="s">
        <v>328</v>
      </c>
      <c r="M196" s="635"/>
      <c r="N196" s="635"/>
      <c r="O196" s="635"/>
      <c r="P196" s="642">
        <f>SUM(P190:P195)</f>
        <v>11.107684611499998</v>
      </c>
      <c r="Q196" s="641" t="s">
        <v>328</v>
      </c>
    </row>
    <row r="197" spans="1:17" ht="13.5" thickBot="1">
      <c r="A197" s="611"/>
      <c r="B197" s="587"/>
      <c r="C197" s="587"/>
      <c r="D197" s="587"/>
      <c r="E197" s="587"/>
      <c r="F197" s="587"/>
      <c r="G197" s="587"/>
      <c r="H197" s="587"/>
      <c r="I197" s="587"/>
      <c r="J197" s="587"/>
      <c r="K197" s="587"/>
      <c r="L197" s="587"/>
      <c r="M197" s="587"/>
      <c r="N197" s="587"/>
      <c r="O197" s="587"/>
      <c r="P197" s="587"/>
      <c r="Q197" s="588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6" max="255" man="1"/>
    <brk id="111" max="18" man="1"/>
    <brk id="16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1">
      <selection activeCell="Q9" sqref="Q9"/>
    </sheetView>
  </sheetViews>
  <sheetFormatPr defaultColWidth="9.140625" defaultRowHeight="12.75"/>
  <cols>
    <col min="1" max="1" width="5.140625" style="464" customWidth="1"/>
    <col min="2" max="2" width="20.8515625" style="464" customWidth="1"/>
    <col min="3" max="3" width="11.28125" style="464" customWidth="1"/>
    <col min="4" max="4" width="9.140625" style="464" customWidth="1"/>
    <col min="5" max="5" width="14.421875" style="464" customWidth="1"/>
    <col min="6" max="6" width="7.00390625" style="464" customWidth="1"/>
    <col min="7" max="7" width="11.421875" style="464" customWidth="1"/>
    <col min="8" max="8" width="13.00390625" style="464" customWidth="1"/>
    <col min="9" max="9" width="9.00390625" style="464" customWidth="1"/>
    <col min="10" max="10" width="12.28125" style="464" customWidth="1"/>
    <col min="11" max="12" width="12.8515625" style="464" customWidth="1"/>
    <col min="13" max="13" width="13.28125" style="464" customWidth="1"/>
    <col min="14" max="14" width="11.421875" style="464" customWidth="1"/>
    <col min="15" max="15" width="13.140625" style="464" customWidth="1"/>
    <col min="16" max="16" width="14.7109375" style="464" customWidth="1"/>
    <col min="17" max="17" width="15.00390625" style="464" customWidth="1"/>
    <col min="18" max="18" width="0.13671875" style="464" customWidth="1"/>
    <col min="19" max="19" width="1.57421875" style="464" hidden="1" customWidth="1"/>
    <col min="20" max="20" width="9.140625" style="464" hidden="1" customWidth="1"/>
    <col min="21" max="21" width="4.28125" style="464" hidden="1" customWidth="1"/>
    <col min="22" max="22" width="4.00390625" style="464" hidden="1" customWidth="1"/>
    <col min="23" max="23" width="3.8515625" style="464" hidden="1" customWidth="1"/>
    <col min="24" max="16384" width="9.140625" style="464" customWidth="1"/>
  </cols>
  <sheetData>
    <row r="1" spans="1:17" ht="26.25">
      <c r="A1" s="1" t="s">
        <v>237</v>
      </c>
      <c r="Q1" s="525" t="str">
        <f>NDPL!Q1</f>
        <v>SEPTEMBER -2017</v>
      </c>
    </row>
    <row r="2" ht="18.75" customHeight="1">
      <c r="A2" s="81" t="s">
        <v>238</v>
      </c>
    </row>
    <row r="3" ht="23.25">
      <c r="A3" s="187" t="s">
        <v>212</v>
      </c>
    </row>
    <row r="4" spans="1:16" ht="24" thickBot="1">
      <c r="A4" s="399" t="s">
        <v>213</v>
      </c>
      <c r="G4" s="505"/>
      <c r="H4" s="505"/>
      <c r="I4" s="48" t="s">
        <v>397</v>
      </c>
      <c r="J4" s="505"/>
      <c r="K4" s="505"/>
      <c r="L4" s="505"/>
      <c r="M4" s="505"/>
      <c r="N4" s="48" t="s">
        <v>398</v>
      </c>
      <c r="O4" s="505"/>
      <c r="P4" s="505"/>
    </row>
    <row r="5" spans="1:17" ht="62.25" customHeight="1" thickBot="1" thickTop="1">
      <c r="A5" s="533" t="s">
        <v>8</v>
      </c>
      <c r="B5" s="534" t="s">
        <v>9</v>
      </c>
      <c r="C5" s="535" t="s">
        <v>1</v>
      </c>
      <c r="D5" s="535" t="s">
        <v>2</v>
      </c>
      <c r="E5" s="535" t="s">
        <v>3</v>
      </c>
      <c r="F5" s="535" t="s">
        <v>10</v>
      </c>
      <c r="G5" s="533" t="str">
        <f>NDPL!G5</f>
        <v>FINAL READING 01/10/2017</v>
      </c>
      <c r="H5" s="535" t="str">
        <f>NDPL!H5</f>
        <v>INTIAL READING 01/09/2017</v>
      </c>
      <c r="I5" s="535" t="s">
        <v>4</v>
      </c>
      <c r="J5" s="535" t="s">
        <v>5</v>
      </c>
      <c r="K5" s="535" t="s">
        <v>6</v>
      </c>
      <c r="L5" s="533" t="str">
        <f>NDPL!G5</f>
        <v>FINAL READING 01/10/2017</v>
      </c>
      <c r="M5" s="535" t="str">
        <f>NDPL!H5</f>
        <v>INTIAL READING 01/09/2017</v>
      </c>
      <c r="N5" s="535" t="s">
        <v>4</v>
      </c>
      <c r="O5" s="535" t="s">
        <v>5</v>
      </c>
      <c r="P5" s="535" t="s">
        <v>6</v>
      </c>
      <c r="Q5" s="536" t="s">
        <v>309</v>
      </c>
    </row>
    <row r="6" ht="14.25" thickBot="1" thickTop="1"/>
    <row r="7" spans="1:17" ht="18" customHeight="1" thickTop="1">
      <c r="A7" s="160"/>
      <c r="B7" s="161" t="s">
        <v>196</v>
      </c>
      <c r="C7" s="162"/>
      <c r="D7" s="162"/>
      <c r="E7" s="162"/>
      <c r="F7" s="162"/>
      <c r="G7" s="62"/>
      <c r="H7" s="643"/>
      <c r="I7" s="644"/>
      <c r="J7" s="644"/>
      <c r="K7" s="644"/>
      <c r="L7" s="645"/>
      <c r="M7" s="643"/>
      <c r="N7" s="643"/>
      <c r="O7" s="643"/>
      <c r="P7" s="643"/>
      <c r="Q7" s="571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46"/>
      <c r="I8" s="431"/>
      <c r="J8" s="431"/>
      <c r="K8" s="431"/>
      <c r="L8" s="647"/>
      <c r="M8" s="646"/>
      <c r="N8" s="401"/>
      <c r="O8" s="401"/>
      <c r="P8" s="401"/>
      <c r="Q8" s="468"/>
    </row>
    <row r="9" spans="1:17" ht="18">
      <c r="A9" s="163">
        <v>1</v>
      </c>
      <c r="B9" s="164" t="s">
        <v>111</v>
      </c>
      <c r="C9" s="165">
        <v>4865107</v>
      </c>
      <c r="D9" s="169" t="s">
        <v>12</v>
      </c>
      <c r="E9" s="259" t="s">
        <v>346</v>
      </c>
      <c r="F9" s="170">
        <v>266.66</v>
      </c>
      <c r="G9" s="456">
        <v>377</v>
      </c>
      <c r="H9" s="457">
        <v>167</v>
      </c>
      <c r="I9" s="431">
        <f>G9-H9</f>
        <v>210</v>
      </c>
      <c r="J9" s="431">
        <f>$F9*I9</f>
        <v>55998.600000000006</v>
      </c>
      <c r="K9" s="431">
        <f>J9/1000000</f>
        <v>0.0559986</v>
      </c>
      <c r="L9" s="456">
        <v>520</v>
      </c>
      <c r="M9" s="457">
        <v>413</v>
      </c>
      <c r="N9" s="431">
        <f>L9-M9</f>
        <v>107</v>
      </c>
      <c r="O9" s="431">
        <f>$F9*N9</f>
        <v>28532.620000000003</v>
      </c>
      <c r="P9" s="431">
        <f>O9/1000000</f>
        <v>0.02853262</v>
      </c>
      <c r="Q9" s="500"/>
    </row>
    <row r="10" spans="1:17" ht="18" customHeight="1">
      <c r="A10" s="163">
        <v>2</v>
      </c>
      <c r="B10" s="164" t="s">
        <v>112</v>
      </c>
      <c r="C10" s="165">
        <v>4865137</v>
      </c>
      <c r="D10" s="169" t="s">
        <v>12</v>
      </c>
      <c r="E10" s="259" t="s">
        <v>346</v>
      </c>
      <c r="F10" s="170">
        <v>100</v>
      </c>
      <c r="G10" s="341">
        <v>74498</v>
      </c>
      <c r="H10" s="342">
        <v>74483</v>
      </c>
      <c r="I10" s="431">
        <f aca="true" t="shared" si="0" ref="I10:I15">G10-H10</f>
        <v>15</v>
      </c>
      <c r="J10" s="431">
        <f aca="true" t="shared" si="1" ref="J10:J18">$F10*I10</f>
        <v>1500</v>
      </c>
      <c r="K10" s="431">
        <f aca="true" t="shared" si="2" ref="K10:K18">J10/1000000</f>
        <v>0.0015</v>
      </c>
      <c r="L10" s="456">
        <v>144006</v>
      </c>
      <c r="M10" s="342">
        <v>143867</v>
      </c>
      <c r="N10" s="428">
        <f aca="true" t="shared" si="3" ref="N10:N15">L10-M10</f>
        <v>139</v>
      </c>
      <c r="O10" s="428">
        <f aca="true" t="shared" si="4" ref="O10:O18">$F10*N10</f>
        <v>13900</v>
      </c>
      <c r="P10" s="428">
        <f aca="true" t="shared" si="5" ref="P10:P18">O10/1000000</f>
        <v>0.0139</v>
      </c>
      <c r="Q10" s="468"/>
    </row>
    <row r="11" spans="1:17" ht="18">
      <c r="A11" s="163">
        <v>3</v>
      </c>
      <c r="B11" s="164" t="s">
        <v>113</v>
      </c>
      <c r="C11" s="165">
        <v>4865138</v>
      </c>
      <c r="D11" s="169" t="s">
        <v>12</v>
      </c>
      <c r="E11" s="259" t="s">
        <v>346</v>
      </c>
      <c r="F11" s="170">
        <v>200</v>
      </c>
      <c r="G11" s="456">
        <v>972881</v>
      </c>
      <c r="H11" s="457">
        <v>973087</v>
      </c>
      <c r="I11" s="431">
        <f t="shared" si="0"/>
        <v>-206</v>
      </c>
      <c r="J11" s="431">
        <f t="shared" si="1"/>
        <v>-41200</v>
      </c>
      <c r="K11" s="431">
        <f t="shared" si="2"/>
        <v>-0.0412</v>
      </c>
      <c r="L11" s="456">
        <v>994950</v>
      </c>
      <c r="M11" s="457">
        <v>995109</v>
      </c>
      <c r="N11" s="431">
        <f t="shared" si="3"/>
        <v>-159</v>
      </c>
      <c r="O11" s="431">
        <f t="shared" si="4"/>
        <v>-31800</v>
      </c>
      <c r="P11" s="431">
        <f t="shared" si="5"/>
        <v>-0.0318</v>
      </c>
      <c r="Q11" s="757"/>
    </row>
    <row r="12" spans="1:17" ht="18">
      <c r="A12" s="163">
        <v>4</v>
      </c>
      <c r="B12" s="164" t="s">
        <v>114</v>
      </c>
      <c r="C12" s="165">
        <v>5295200</v>
      </c>
      <c r="D12" s="169" t="s">
        <v>12</v>
      </c>
      <c r="E12" s="259" t="s">
        <v>346</v>
      </c>
      <c r="F12" s="170">
        <v>200</v>
      </c>
      <c r="G12" s="456">
        <v>38339</v>
      </c>
      <c r="H12" s="342">
        <v>37187</v>
      </c>
      <c r="I12" s="431">
        <f t="shared" si="0"/>
        <v>1152</v>
      </c>
      <c r="J12" s="431">
        <f t="shared" si="1"/>
        <v>230400</v>
      </c>
      <c r="K12" s="431">
        <f t="shared" si="2"/>
        <v>0.2304</v>
      </c>
      <c r="L12" s="456">
        <v>118461</v>
      </c>
      <c r="M12" s="342">
        <v>117937</v>
      </c>
      <c r="N12" s="428">
        <f t="shared" si="3"/>
        <v>524</v>
      </c>
      <c r="O12" s="428">
        <f t="shared" si="4"/>
        <v>104800</v>
      </c>
      <c r="P12" s="428">
        <f t="shared" si="5"/>
        <v>0.1048</v>
      </c>
      <c r="Q12" s="733"/>
    </row>
    <row r="13" spans="1:17" ht="18" customHeight="1">
      <c r="A13" s="163">
        <v>5</v>
      </c>
      <c r="B13" s="164" t="s">
        <v>115</v>
      </c>
      <c r="C13" s="165">
        <v>4865050</v>
      </c>
      <c r="D13" s="169" t="s">
        <v>12</v>
      </c>
      <c r="E13" s="259" t="s">
        <v>346</v>
      </c>
      <c r="F13" s="170">
        <v>800</v>
      </c>
      <c r="G13" s="456">
        <v>16889</v>
      </c>
      <c r="H13" s="342">
        <v>16810</v>
      </c>
      <c r="I13" s="431">
        <f>G13-H13</f>
        <v>79</v>
      </c>
      <c r="J13" s="431">
        <f t="shared" si="1"/>
        <v>63200</v>
      </c>
      <c r="K13" s="431">
        <f t="shared" si="2"/>
        <v>0.0632</v>
      </c>
      <c r="L13" s="456">
        <v>13861</v>
      </c>
      <c r="M13" s="342">
        <v>13474</v>
      </c>
      <c r="N13" s="428">
        <f>L13-M13</f>
        <v>387</v>
      </c>
      <c r="O13" s="428">
        <f t="shared" si="4"/>
        <v>309600</v>
      </c>
      <c r="P13" s="428">
        <f t="shared" si="5"/>
        <v>0.3096</v>
      </c>
      <c r="Q13" s="744"/>
    </row>
    <row r="14" spans="1:17" ht="18" customHeight="1">
      <c r="A14" s="163">
        <v>6</v>
      </c>
      <c r="B14" s="164" t="s">
        <v>373</v>
      </c>
      <c r="C14" s="165">
        <v>4864949</v>
      </c>
      <c r="D14" s="169" t="s">
        <v>12</v>
      </c>
      <c r="E14" s="259" t="s">
        <v>346</v>
      </c>
      <c r="F14" s="170">
        <v>2000</v>
      </c>
      <c r="G14" s="456">
        <v>15052</v>
      </c>
      <c r="H14" s="342">
        <v>15049</v>
      </c>
      <c r="I14" s="431">
        <f t="shared" si="0"/>
        <v>3</v>
      </c>
      <c r="J14" s="431">
        <f t="shared" si="1"/>
        <v>6000</v>
      </c>
      <c r="K14" s="431">
        <f t="shared" si="2"/>
        <v>0.006</v>
      </c>
      <c r="L14" s="456">
        <v>4478</v>
      </c>
      <c r="M14" s="342">
        <v>4389</v>
      </c>
      <c r="N14" s="428">
        <f t="shared" si="3"/>
        <v>89</v>
      </c>
      <c r="O14" s="428">
        <f t="shared" si="4"/>
        <v>178000</v>
      </c>
      <c r="P14" s="428">
        <f t="shared" si="5"/>
        <v>0.178</v>
      </c>
      <c r="Q14" s="500"/>
    </row>
    <row r="15" spans="1:17" ht="18" customHeight="1">
      <c r="A15" s="163">
        <v>7</v>
      </c>
      <c r="B15" s="362" t="s">
        <v>395</v>
      </c>
      <c r="C15" s="365">
        <v>5128434</v>
      </c>
      <c r="D15" s="169" t="s">
        <v>12</v>
      </c>
      <c r="E15" s="259" t="s">
        <v>346</v>
      </c>
      <c r="F15" s="371">
        <v>800</v>
      </c>
      <c r="G15" s="456">
        <v>974655</v>
      </c>
      <c r="H15" s="342">
        <v>974721</v>
      </c>
      <c r="I15" s="431">
        <f t="shared" si="0"/>
        <v>-66</v>
      </c>
      <c r="J15" s="431">
        <f t="shared" si="1"/>
        <v>-52800</v>
      </c>
      <c r="K15" s="431">
        <f t="shared" si="2"/>
        <v>-0.0528</v>
      </c>
      <c r="L15" s="456">
        <v>986573</v>
      </c>
      <c r="M15" s="342">
        <v>986757</v>
      </c>
      <c r="N15" s="428">
        <f t="shared" si="3"/>
        <v>-184</v>
      </c>
      <c r="O15" s="428">
        <f t="shared" si="4"/>
        <v>-147200</v>
      </c>
      <c r="P15" s="428">
        <f t="shared" si="5"/>
        <v>-0.1472</v>
      </c>
      <c r="Q15" s="468"/>
    </row>
    <row r="16" spans="1:17" ht="18" customHeight="1">
      <c r="A16" s="163">
        <v>8</v>
      </c>
      <c r="B16" s="362" t="s">
        <v>394</v>
      </c>
      <c r="C16" s="365">
        <v>4864998</v>
      </c>
      <c r="D16" s="169" t="s">
        <v>12</v>
      </c>
      <c r="E16" s="259" t="s">
        <v>346</v>
      </c>
      <c r="F16" s="371">
        <v>800</v>
      </c>
      <c r="G16" s="456">
        <v>984873</v>
      </c>
      <c r="H16" s="342">
        <v>985150</v>
      </c>
      <c r="I16" s="431">
        <f>G16-H16</f>
        <v>-277</v>
      </c>
      <c r="J16" s="431">
        <f t="shared" si="1"/>
        <v>-221600</v>
      </c>
      <c r="K16" s="431">
        <f t="shared" si="2"/>
        <v>-0.2216</v>
      </c>
      <c r="L16" s="456">
        <v>987350</v>
      </c>
      <c r="M16" s="342">
        <v>987826</v>
      </c>
      <c r="N16" s="428">
        <f>L16-M16</f>
        <v>-476</v>
      </c>
      <c r="O16" s="428">
        <f t="shared" si="4"/>
        <v>-380800</v>
      </c>
      <c r="P16" s="428">
        <f t="shared" si="5"/>
        <v>-0.3808</v>
      </c>
      <c r="Q16" s="468"/>
    </row>
    <row r="17" spans="1:17" ht="18" customHeight="1">
      <c r="A17" s="163">
        <v>9</v>
      </c>
      <c r="B17" s="362" t="s">
        <v>388</v>
      </c>
      <c r="C17" s="365">
        <v>4864993</v>
      </c>
      <c r="D17" s="169" t="s">
        <v>12</v>
      </c>
      <c r="E17" s="259" t="s">
        <v>346</v>
      </c>
      <c r="F17" s="371">
        <v>800</v>
      </c>
      <c r="G17" s="456">
        <v>991214</v>
      </c>
      <c r="H17" s="342">
        <v>991361</v>
      </c>
      <c r="I17" s="431">
        <f>G17-H17</f>
        <v>-147</v>
      </c>
      <c r="J17" s="431">
        <f t="shared" si="1"/>
        <v>-117600</v>
      </c>
      <c r="K17" s="431">
        <f t="shared" si="2"/>
        <v>-0.1176</v>
      </c>
      <c r="L17" s="456">
        <v>993936</v>
      </c>
      <c r="M17" s="342">
        <v>994318</v>
      </c>
      <c r="N17" s="428">
        <f>L17-M17</f>
        <v>-382</v>
      </c>
      <c r="O17" s="428">
        <f t="shared" si="4"/>
        <v>-305600</v>
      </c>
      <c r="P17" s="428">
        <f t="shared" si="5"/>
        <v>-0.3056</v>
      </c>
      <c r="Q17" s="501"/>
    </row>
    <row r="18" spans="1:17" ht="15.75" customHeight="1">
      <c r="A18" s="163">
        <v>10</v>
      </c>
      <c r="B18" s="362" t="s">
        <v>431</v>
      </c>
      <c r="C18" s="365">
        <v>5128447</v>
      </c>
      <c r="D18" s="169" t="s">
        <v>12</v>
      </c>
      <c r="E18" s="259" t="s">
        <v>346</v>
      </c>
      <c r="F18" s="371">
        <v>800</v>
      </c>
      <c r="G18" s="456">
        <v>980013</v>
      </c>
      <c r="H18" s="342">
        <v>980126</v>
      </c>
      <c r="I18" s="277">
        <f>G18-H18</f>
        <v>-113</v>
      </c>
      <c r="J18" s="277">
        <f t="shared" si="1"/>
        <v>-90400</v>
      </c>
      <c r="K18" s="277">
        <f t="shared" si="2"/>
        <v>-0.0904</v>
      </c>
      <c r="L18" s="456">
        <v>994518</v>
      </c>
      <c r="M18" s="342">
        <v>994694</v>
      </c>
      <c r="N18" s="342">
        <f>L18-M18</f>
        <v>-176</v>
      </c>
      <c r="O18" s="342">
        <f t="shared" si="4"/>
        <v>-140800</v>
      </c>
      <c r="P18" s="342">
        <f t="shared" si="5"/>
        <v>-0.1408</v>
      </c>
      <c r="Q18" s="501"/>
    </row>
    <row r="19" spans="1:17" ht="18" customHeight="1">
      <c r="A19" s="163"/>
      <c r="B19" s="171" t="s">
        <v>379</v>
      </c>
      <c r="C19" s="165"/>
      <c r="D19" s="169"/>
      <c r="E19" s="259"/>
      <c r="F19" s="170"/>
      <c r="G19" s="107"/>
      <c r="H19" s="401"/>
      <c r="I19" s="431"/>
      <c r="J19" s="431"/>
      <c r="K19" s="431"/>
      <c r="L19" s="402"/>
      <c r="M19" s="401"/>
      <c r="N19" s="428"/>
      <c r="O19" s="428"/>
      <c r="P19" s="428"/>
      <c r="Q19" s="468"/>
    </row>
    <row r="20" spans="1:17" ht="18" customHeight="1">
      <c r="A20" s="163">
        <v>11</v>
      </c>
      <c r="B20" s="164" t="s">
        <v>197</v>
      </c>
      <c r="C20" s="165">
        <v>4865161</v>
      </c>
      <c r="D20" s="166" t="s">
        <v>12</v>
      </c>
      <c r="E20" s="259" t="s">
        <v>346</v>
      </c>
      <c r="F20" s="170">
        <v>50</v>
      </c>
      <c r="G20" s="456">
        <v>999744</v>
      </c>
      <c r="H20" s="342">
        <v>999859</v>
      </c>
      <c r="I20" s="431">
        <f aca="true" t="shared" si="6" ref="I20:I27">G20-H20</f>
        <v>-115</v>
      </c>
      <c r="J20" s="431">
        <f>$F20*I20</f>
        <v>-5750</v>
      </c>
      <c r="K20" s="431">
        <f>J20/1000000</f>
        <v>-0.00575</v>
      </c>
      <c r="L20" s="456">
        <v>9601</v>
      </c>
      <c r="M20" s="342">
        <v>8151</v>
      </c>
      <c r="N20" s="428">
        <f aca="true" t="shared" si="7" ref="N20:N27">L20-M20</f>
        <v>1450</v>
      </c>
      <c r="O20" s="428">
        <f>$F20*N20</f>
        <v>72500</v>
      </c>
      <c r="P20" s="428">
        <f>O20/1000000</f>
        <v>0.0725</v>
      </c>
      <c r="Q20" s="468"/>
    </row>
    <row r="21" spans="1:17" ht="13.5" customHeight="1">
      <c r="A21" s="163">
        <v>12</v>
      </c>
      <c r="B21" s="164" t="s">
        <v>198</v>
      </c>
      <c r="C21" s="165">
        <v>4865131</v>
      </c>
      <c r="D21" s="169" t="s">
        <v>12</v>
      </c>
      <c r="E21" s="259" t="s">
        <v>346</v>
      </c>
      <c r="F21" s="170">
        <v>75</v>
      </c>
      <c r="G21" s="456">
        <v>993144</v>
      </c>
      <c r="H21" s="342">
        <v>993086</v>
      </c>
      <c r="I21" s="482">
        <f t="shared" si="6"/>
        <v>58</v>
      </c>
      <c r="J21" s="482">
        <f aca="true" t="shared" si="8" ref="J21:J27">$F21*I21</f>
        <v>4350</v>
      </c>
      <c r="K21" s="482">
        <f aca="true" t="shared" si="9" ref="K21:K27">J21/1000000</f>
        <v>0.00435</v>
      </c>
      <c r="L21" s="456">
        <v>14343</v>
      </c>
      <c r="M21" s="342">
        <v>13539</v>
      </c>
      <c r="N21" s="277">
        <f t="shared" si="7"/>
        <v>804</v>
      </c>
      <c r="O21" s="277">
        <f aca="true" t="shared" si="10" ref="O21:O27">$F21*N21</f>
        <v>60300</v>
      </c>
      <c r="P21" s="277">
        <f aca="true" t="shared" si="11" ref="P21:P27">O21/1000000</f>
        <v>0.0603</v>
      </c>
      <c r="Q21" s="468"/>
    </row>
    <row r="22" spans="1:17" ht="18" customHeight="1">
      <c r="A22" s="163">
        <v>13</v>
      </c>
      <c r="B22" s="167" t="s">
        <v>199</v>
      </c>
      <c r="C22" s="165">
        <v>4902512</v>
      </c>
      <c r="D22" s="169" t="s">
        <v>12</v>
      </c>
      <c r="E22" s="259" t="s">
        <v>346</v>
      </c>
      <c r="F22" s="170">
        <v>500</v>
      </c>
      <c r="G22" s="456">
        <v>82</v>
      </c>
      <c r="H22" s="342">
        <v>51</v>
      </c>
      <c r="I22" s="431">
        <f t="shared" si="6"/>
        <v>31</v>
      </c>
      <c r="J22" s="431">
        <f t="shared" si="8"/>
        <v>15500</v>
      </c>
      <c r="K22" s="431">
        <f t="shared" si="9"/>
        <v>0.0155</v>
      </c>
      <c r="L22" s="456">
        <v>2194</v>
      </c>
      <c r="M22" s="342">
        <v>1879</v>
      </c>
      <c r="N22" s="428">
        <f t="shared" si="7"/>
        <v>315</v>
      </c>
      <c r="O22" s="428">
        <f t="shared" si="10"/>
        <v>157500</v>
      </c>
      <c r="P22" s="428">
        <f t="shared" si="11"/>
        <v>0.1575</v>
      </c>
      <c r="Q22" s="468"/>
    </row>
    <row r="23" spans="1:17" ht="18" customHeight="1">
      <c r="A23" s="163">
        <v>14</v>
      </c>
      <c r="B23" s="164" t="s">
        <v>200</v>
      </c>
      <c r="C23" s="165">
        <v>4865178</v>
      </c>
      <c r="D23" s="169" t="s">
        <v>12</v>
      </c>
      <c r="E23" s="259" t="s">
        <v>346</v>
      </c>
      <c r="F23" s="170">
        <v>375</v>
      </c>
      <c r="G23" s="456">
        <v>998947</v>
      </c>
      <c r="H23" s="342">
        <v>998959</v>
      </c>
      <c r="I23" s="431">
        <f t="shared" si="6"/>
        <v>-12</v>
      </c>
      <c r="J23" s="431">
        <f t="shared" si="8"/>
        <v>-4500</v>
      </c>
      <c r="K23" s="431">
        <f t="shared" si="9"/>
        <v>-0.0045</v>
      </c>
      <c r="L23" s="456">
        <v>2337</v>
      </c>
      <c r="M23" s="342">
        <v>2472</v>
      </c>
      <c r="N23" s="428">
        <f t="shared" si="7"/>
        <v>-135</v>
      </c>
      <c r="O23" s="428">
        <f t="shared" si="10"/>
        <v>-50625</v>
      </c>
      <c r="P23" s="428">
        <f t="shared" si="11"/>
        <v>-0.050625</v>
      </c>
      <c r="Q23" s="468"/>
    </row>
    <row r="24" spans="1:17" ht="18" customHeight="1">
      <c r="A24" s="163">
        <v>15</v>
      </c>
      <c r="B24" s="164" t="s">
        <v>201</v>
      </c>
      <c r="C24" s="165">
        <v>4865128</v>
      </c>
      <c r="D24" s="169" t="s">
        <v>12</v>
      </c>
      <c r="E24" s="259" t="s">
        <v>346</v>
      </c>
      <c r="F24" s="170">
        <v>100</v>
      </c>
      <c r="G24" s="456">
        <v>989255</v>
      </c>
      <c r="H24" s="342">
        <v>989304</v>
      </c>
      <c r="I24" s="431">
        <f t="shared" si="6"/>
        <v>-49</v>
      </c>
      <c r="J24" s="431">
        <f t="shared" si="8"/>
        <v>-4900</v>
      </c>
      <c r="K24" s="431">
        <f t="shared" si="9"/>
        <v>-0.0049</v>
      </c>
      <c r="L24" s="456">
        <v>331213</v>
      </c>
      <c r="M24" s="342">
        <v>329507</v>
      </c>
      <c r="N24" s="428">
        <f t="shared" si="7"/>
        <v>1706</v>
      </c>
      <c r="O24" s="428">
        <f t="shared" si="10"/>
        <v>170600</v>
      </c>
      <c r="P24" s="428">
        <f t="shared" si="11"/>
        <v>0.1706</v>
      </c>
      <c r="Q24" s="468"/>
    </row>
    <row r="25" spans="1:17" ht="18" customHeight="1">
      <c r="A25" s="163">
        <v>16</v>
      </c>
      <c r="B25" s="164" t="s">
        <v>202</v>
      </c>
      <c r="C25" s="165">
        <v>4865159</v>
      </c>
      <c r="D25" s="166" t="s">
        <v>12</v>
      </c>
      <c r="E25" s="259" t="s">
        <v>346</v>
      </c>
      <c r="F25" s="170">
        <v>75</v>
      </c>
      <c r="G25" s="456">
        <v>65</v>
      </c>
      <c r="H25" s="342">
        <v>65</v>
      </c>
      <c r="I25" s="431">
        <f t="shared" si="6"/>
        <v>0</v>
      </c>
      <c r="J25" s="431">
        <f t="shared" si="8"/>
        <v>0</v>
      </c>
      <c r="K25" s="431">
        <f t="shared" si="9"/>
        <v>0</v>
      </c>
      <c r="L25" s="456">
        <v>9613</v>
      </c>
      <c r="M25" s="342">
        <v>9613</v>
      </c>
      <c r="N25" s="428">
        <f t="shared" si="7"/>
        <v>0</v>
      </c>
      <c r="O25" s="428">
        <f t="shared" si="10"/>
        <v>0</v>
      </c>
      <c r="P25" s="428">
        <f t="shared" si="11"/>
        <v>0</v>
      </c>
      <c r="Q25" s="468"/>
    </row>
    <row r="26" spans="1:17" ht="18" customHeight="1">
      <c r="A26" s="163">
        <v>17</v>
      </c>
      <c r="B26" s="164" t="s">
        <v>203</v>
      </c>
      <c r="C26" s="165">
        <v>4865130</v>
      </c>
      <c r="D26" s="169" t="s">
        <v>12</v>
      </c>
      <c r="E26" s="259" t="s">
        <v>346</v>
      </c>
      <c r="F26" s="170">
        <v>100</v>
      </c>
      <c r="G26" s="456">
        <v>3350</v>
      </c>
      <c r="H26" s="342">
        <v>3473</v>
      </c>
      <c r="I26" s="431">
        <f t="shared" si="6"/>
        <v>-123</v>
      </c>
      <c r="J26" s="431">
        <f t="shared" si="8"/>
        <v>-12300</v>
      </c>
      <c r="K26" s="431">
        <f t="shared" si="9"/>
        <v>-0.0123</v>
      </c>
      <c r="L26" s="456">
        <v>265549</v>
      </c>
      <c r="M26" s="342">
        <v>265739</v>
      </c>
      <c r="N26" s="428">
        <f t="shared" si="7"/>
        <v>-190</v>
      </c>
      <c r="O26" s="428">
        <f t="shared" si="10"/>
        <v>-19000</v>
      </c>
      <c r="P26" s="428">
        <f t="shared" si="11"/>
        <v>-0.019</v>
      </c>
      <c r="Q26" s="468"/>
    </row>
    <row r="27" spans="1:17" ht="18" customHeight="1">
      <c r="A27" s="163">
        <v>18</v>
      </c>
      <c r="B27" s="164" t="s">
        <v>204</v>
      </c>
      <c r="C27" s="165">
        <v>4865132</v>
      </c>
      <c r="D27" s="169" t="s">
        <v>12</v>
      </c>
      <c r="E27" s="259" t="s">
        <v>346</v>
      </c>
      <c r="F27" s="170">
        <v>100</v>
      </c>
      <c r="G27" s="456">
        <v>83628</v>
      </c>
      <c r="H27" s="342">
        <v>83159</v>
      </c>
      <c r="I27" s="431">
        <f t="shared" si="6"/>
        <v>469</v>
      </c>
      <c r="J27" s="431">
        <f t="shared" si="8"/>
        <v>46900</v>
      </c>
      <c r="K27" s="431">
        <f t="shared" si="9"/>
        <v>0.0469</v>
      </c>
      <c r="L27" s="456">
        <v>738382</v>
      </c>
      <c r="M27" s="342">
        <v>736490</v>
      </c>
      <c r="N27" s="428">
        <f t="shared" si="7"/>
        <v>1892</v>
      </c>
      <c r="O27" s="428">
        <f t="shared" si="10"/>
        <v>189200</v>
      </c>
      <c r="P27" s="428">
        <f t="shared" si="11"/>
        <v>0.1892</v>
      </c>
      <c r="Q27" s="469"/>
    </row>
    <row r="28" spans="1:17" ht="18" customHeight="1">
      <c r="A28" s="163"/>
      <c r="B28" s="172" t="s">
        <v>205</v>
      </c>
      <c r="C28" s="165"/>
      <c r="D28" s="169"/>
      <c r="E28" s="259"/>
      <c r="F28" s="170"/>
      <c r="G28" s="107"/>
      <c r="H28" s="401"/>
      <c r="I28" s="431"/>
      <c r="J28" s="431"/>
      <c r="K28" s="431"/>
      <c r="L28" s="402"/>
      <c r="M28" s="401"/>
      <c r="N28" s="428"/>
      <c r="O28" s="428"/>
      <c r="P28" s="428"/>
      <c r="Q28" s="468"/>
    </row>
    <row r="29" spans="1:17" ht="18" customHeight="1">
      <c r="A29" s="163">
        <v>19</v>
      </c>
      <c r="B29" s="164" t="s">
        <v>206</v>
      </c>
      <c r="C29" s="165">
        <v>4865037</v>
      </c>
      <c r="D29" s="169" t="s">
        <v>12</v>
      </c>
      <c r="E29" s="259" t="s">
        <v>346</v>
      </c>
      <c r="F29" s="170">
        <v>1000</v>
      </c>
      <c r="G29" s="456">
        <v>999516</v>
      </c>
      <c r="H29" s="342">
        <v>999299</v>
      </c>
      <c r="I29" s="431">
        <f>G29-H29</f>
        <v>217</v>
      </c>
      <c r="J29" s="431">
        <f>$F29*I29</f>
        <v>217000</v>
      </c>
      <c r="K29" s="431">
        <f>J29/1000000</f>
        <v>0.217</v>
      </c>
      <c r="L29" s="456">
        <v>102070</v>
      </c>
      <c r="M29" s="342">
        <v>102070</v>
      </c>
      <c r="N29" s="428">
        <f>L29-M29</f>
        <v>0</v>
      </c>
      <c r="O29" s="428">
        <f>$F29*N29</f>
        <v>0</v>
      </c>
      <c r="P29" s="428">
        <f>O29/1000000</f>
        <v>0</v>
      </c>
      <c r="Q29" s="468"/>
    </row>
    <row r="30" spans="1:17" ht="18" customHeight="1">
      <c r="A30" s="163">
        <v>20</v>
      </c>
      <c r="B30" s="164" t="s">
        <v>207</v>
      </c>
      <c r="C30" s="165">
        <v>4865038</v>
      </c>
      <c r="D30" s="169" t="s">
        <v>12</v>
      </c>
      <c r="E30" s="259" t="s">
        <v>346</v>
      </c>
      <c r="F30" s="170">
        <v>1000</v>
      </c>
      <c r="G30" s="456">
        <v>998150</v>
      </c>
      <c r="H30" s="342">
        <v>997799</v>
      </c>
      <c r="I30" s="431">
        <f>G30-H30</f>
        <v>351</v>
      </c>
      <c r="J30" s="431">
        <f>$F30*I30</f>
        <v>351000</v>
      </c>
      <c r="K30" s="431">
        <f>J30/1000000</f>
        <v>0.351</v>
      </c>
      <c r="L30" s="456">
        <v>45221</v>
      </c>
      <c r="M30" s="342">
        <v>45221</v>
      </c>
      <c r="N30" s="428">
        <f>L30-M30</f>
        <v>0</v>
      </c>
      <c r="O30" s="428">
        <f>$F30*N30</f>
        <v>0</v>
      </c>
      <c r="P30" s="428">
        <f>O30/1000000</f>
        <v>0</v>
      </c>
      <c r="Q30" s="468"/>
    </row>
    <row r="31" spans="1:17" ht="18" customHeight="1">
      <c r="A31" s="163">
        <v>21</v>
      </c>
      <c r="B31" s="164" t="s">
        <v>208</v>
      </c>
      <c r="C31" s="165">
        <v>4865039</v>
      </c>
      <c r="D31" s="169" t="s">
        <v>12</v>
      </c>
      <c r="E31" s="259" t="s">
        <v>346</v>
      </c>
      <c r="F31" s="170">
        <v>1100</v>
      </c>
      <c r="G31" s="456">
        <v>997424</v>
      </c>
      <c r="H31" s="342">
        <v>997815</v>
      </c>
      <c r="I31" s="431">
        <f>G31-H31</f>
        <v>-391</v>
      </c>
      <c r="J31" s="431">
        <f>$F31*I31</f>
        <v>-430100</v>
      </c>
      <c r="K31" s="431">
        <f>J31/1000000</f>
        <v>-0.4301</v>
      </c>
      <c r="L31" s="456">
        <v>143903</v>
      </c>
      <c r="M31" s="342">
        <v>143903</v>
      </c>
      <c r="N31" s="428">
        <f>L31-M31</f>
        <v>0</v>
      </c>
      <c r="O31" s="428">
        <f>$F31*N31</f>
        <v>0</v>
      </c>
      <c r="P31" s="428">
        <f>O31/1000000</f>
        <v>0</v>
      </c>
      <c r="Q31" s="468"/>
    </row>
    <row r="32" spans="1:17" ht="18" customHeight="1">
      <c r="A32" s="163">
        <v>22</v>
      </c>
      <c r="B32" s="167" t="s">
        <v>209</v>
      </c>
      <c r="C32" s="165">
        <v>4865040</v>
      </c>
      <c r="D32" s="169" t="s">
        <v>12</v>
      </c>
      <c r="E32" s="259" t="s">
        <v>346</v>
      </c>
      <c r="F32" s="170">
        <v>1000</v>
      </c>
      <c r="G32" s="456">
        <v>3494</v>
      </c>
      <c r="H32" s="342">
        <v>3042</v>
      </c>
      <c r="I32" s="482">
        <f>G32-H32</f>
        <v>452</v>
      </c>
      <c r="J32" s="482">
        <f>$F32*I32</f>
        <v>452000</v>
      </c>
      <c r="K32" s="482">
        <f>J32/1000000</f>
        <v>0.452</v>
      </c>
      <c r="L32" s="456">
        <v>59490</v>
      </c>
      <c r="M32" s="342">
        <v>59490</v>
      </c>
      <c r="N32" s="277">
        <f>L32-M32</f>
        <v>0</v>
      </c>
      <c r="O32" s="277">
        <f>$F32*N32</f>
        <v>0</v>
      </c>
      <c r="P32" s="277">
        <f>O32/1000000</f>
        <v>0</v>
      </c>
      <c r="Q32" s="468"/>
    </row>
    <row r="33" spans="1:17" ht="18" customHeight="1">
      <c r="A33" s="163"/>
      <c r="B33" s="172"/>
      <c r="C33" s="165"/>
      <c r="D33" s="169"/>
      <c r="E33" s="259"/>
      <c r="F33" s="170"/>
      <c r="G33" s="107"/>
      <c r="H33" s="401"/>
      <c r="I33" s="431"/>
      <c r="J33" s="431"/>
      <c r="K33" s="648">
        <f>SUM(K29:K32)</f>
        <v>0.5899</v>
      </c>
      <c r="L33" s="402"/>
      <c r="M33" s="401"/>
      <c r="N33" s="428"/>
      <c r="O33" s="428"/>
      <c r="P33" s="649">
        <f>SUM(P29:P32)</f>
        <v>0</v>
      </c>
      <c r="Q33" s="468"/>
    </row>
    <row r="34" spans="1:17" ht="18" customHeight="1">
      <c r="A34" s="163"/>
      <c r="B34" s="171" t="s">
        <v>119</v>
      </c>
      <c r="C34" s="165"/>
      <c r="D34" s="166"/>
      <c r="E34" s="259"/>
      <c r="F34" s="170"/>
      <c r="G34" s="107"/>
      <c r="H34" s="401"/>
      <c r="I34" s="431"/>
      <c r="J34" s="431"/>
      <c r="K34" s="431"/>
      <c r="L34" s="402"/>
      <c r="M34" s="401"/>
      <c r="N34" s="428"/>
      <c r="O34" s="428"/>
      <c r="P34" s="428"/>
      <c r="Q34" s="468"/>
    </row>
    <row r="35" spans="1:17" ht="18" customHeight="1">
      <c r="A35" s="163">
        <v>23</v>
      </c>
      <c r="B35" s="745" t="s">
        <v>400</v>
      </c>
      <c r="C35" s="165">
        <v>4864955</v>
      </c>
      <c r="D35" s="164" t="s">
        <v>12</v>
      </c>
      <c r="E35" s="164" t="s">
        <v>346</v>
      </c>
      <c r="F35" s="170">
        <v>1000</v>
      </c>
      <c r="G35" s="456">
        <v>999987</v>
      </c>
      <c r="H35" s="342">
        <v>999972</v>
      </c>
      <c r="I35" s="431">
        <f>G35-H35</f>
        <v>15</v>
      </c>
      <c r="J35" s="431">
        <f>$F35*I35</f>
        <v>15000</v>
      </c>
      <c r="K35" s="431">
        <f>J35/1000000</f>
        <v>0.015</v>
      </c>
      <c r="L35" s="456">
        <v>742</v>
      </c>
      <c r="M35" s="342">
        <v>691</v>
      </c>
      <c r="N35" s="428">
        <f>L35-M35</f>
        <v>51</v>
      </c>
      <c r="O35" s="428">
        <f>$F35*N35</f>
        <v>51000</v>
      </c>
      <c r="P35" s="428">
        <f>O35/1000000</f>
        <v>0.051</v>
      </c>
      <c r="Q35" s="742"/>
    </row>
    <row r="36" spans="1:17" ht="18">
      <c r="A36" s="163">
        <v>24</v>
      </c>
      <c r="B36" s="164" t="s">
        <v>181</v>
      </c>
      <c r="C36" s="165">
        <v>4864820</v>
      </c>
      <c r="D36" s="169" t="s">
        <v>12</v>
      </c>
      <c r="E36" s="259" t="s">
        <v>346</v>
      </c>
      <c r="F36" s="170">
        <v>160</v>
      </c>
      <c r="G36" s="456">
        <v>1978</v>
      </c>
      <c r="H36" s="342">
        <v>1896</v>
      </c>
      <c r="I36" s="431">
        <f>G36-H36</f>
        <v>82</v>
      </c>
      <c r="J36" s="431">
        <f>$F36*I36</f>
        <v>13120</v>
      </c>
      <c r="K36" s="431">
        <f>J36/1000000</f>
        <v>0.01312</v>
      </c>
      <c r="L36" s="456">
        <v>3697</v>
      </c>
      <c r="M36" s="342">
        <v>3053</v>
      </c>
      <c r="N36" s="428">
        <f>L36-M36</f>
        <v>644</v>
      </c>
      <c r="O36" s="428">
        <f>$F36*N36</f>
        <v>103040</v>
      </c>
      <c r="P36" s="428">
        <f>O36/1000000</f>
        <v>0.10304</v>
      </c>
      <c r="Q36" s="465"/>
    </row>
    <row r="37" spans="1:17" ht="18" customHeight="1">
      <c r="A37" s="163">
        <v>25</v>
      </c>
      <c r="B37" s="167" t="s">
        <v>182</v>
      </c>
      <c r="C37" s="165">
        <v>4865142</v>
      </c>
      <c r="D37" s="169" t="s">
        <v>12</v>
      </c>
      <c r="E37" s="259" t="s">
        <v>346</v>
      </c>
      <c r="F37" s="170">
        <v>1000</v>
      </c>
      <c r="G37" s="456">
        <v>907052</v>
      </c>
      <c r="H37" s="342">
        <v>907051</v>
      </c>
      <c r="I37" s="431">
        <f>G37-H37</f>
        <v>1</v>
      </c>
      <c r="J37" s="431">
        <f>$F37*I37</f>
        <v>1000</v>
      </c>
      <c r="K37" s="431">
        <f>J37/1000000</f>
        <v>0.001</v>
      </c>
      <c r="L37" s="456">
        <v>62168</v>
      </c>
      <c r="M37" s="342">
        <v>62100</v>
      </c>
      <c r="N37" s="428">
        <f>L37-M37</f>
        <v>68</v>
      </c>
      <c r="O37" s="428">
        <f>$F37*N37</f>
        <v>68000</v>
      </c>
      <c r="P37" s="428">
        <f>O37/1000000</f>
        <v>0.068</v>
      </c>
      <c r="Q37" s="475"/>
    </row>
    <row r="38" spans="1:17" ht="18" customHeight="1">
      <c r="A38" s="163">
        <v>26</v>
      </c>
      <c r="B38" s="167" t="s">
        <v>408</v>
      </c>
      <c r="C38" s="165">
        <v>4864961</v>
      </c>
      <c r="D38" s="169" t="s">
        <v>12</v>
      </c>
      <c r="E38" s="259" t="s">
        <v>346</v>
      </c>
      <c r="F38" s="170">
        <v>1000</v>
      </c>
      <c r="G38" s="456">
        <v>998869</v>
      </c>
      <c r="H38" s="342">
        <v>998937</v>
      </c>
      <c r="I38" s="482">
        <f>G38-H38</f>
        <v>-68</v>
      </c>
      <c r="J38" s="482">
        <f>$F38*I38</f>
        <v>-68000</v>
      </c>
      <c r="K38" s="482">
        <f>J38/1000000</f>
        <v>-0.068</v>
      </c>
      <c r="L38" s="456">
        <v>999819</v>
      </c>
      <c r="M38" s="342">
        <v>999823</v>
      </c>
      <c r="N38" s="277">
        <f>L38-M38</f>
        <v>-4</v>
      </c>
      <c r="O38" s="277">
        <f>$F38*N38</f>
        <v>-4000</v>
      </c>
      <c r="P38" s="277">
        <f>O38/1000000</f>
        <v>-0.004</v>
      </c>
      <c r="Q38" s="465"/>
    </row>
    <row r="39" spans="1:17" ht="18" customHeight="1">
      <c r="A39" s="163"/>
      <c r="B39" s="172" t="s">
        <v>186</v>
      </c>
      <c r="C39" s="165"/>
      <c r="D39" s="169"/>
      <c r="E39" s="259"/>
      <c r="F39" s="170"/>
      <c r="G39" s="107"/>
      <c r="H39" s="401"/>
      <c r="I39" s="431"/>
      <c r="J39" s="431"/>
      <c r="K39" s="431"/>
      <c r="L39" s="402"/>
      <c r="M39" s="401"/>
      <c r="N39" s="428"/>
      <c r="O39" s="428"/>
      <c r="P39" s="428"/>
      <c r="Q39" s="502"/>
    </row>
    <row r="40" spans="1:17" ht="17.25" customHeight="1">
      <c r="A40" s="163">
        <v>27</v>
      </c>
      <c r="B40" s="164" t="s">
        <v>399</v>
      </c>
      <c r="C40" s="165">
        <v>4864892</v>
      </c>
      <c r="D40" s="169" t="s">
        <v>12</v>
      </c>
      <c r="E40" s="259" t="s">
        <v>346</v>
      </c>
      <c r="F40" s="170">
        <v>-500</v>
      </c>
      <c r="G40" s="341">
        <v>999095</v>
      </c>
      <c r="H40" s="342">
        <v>999174</v>
      </c>
      <c r="I40" s="431">
        <f>G40-H40</f>
        <v>-79</v>
      </c>
      <c r="J40" s="431">
        <f>$F40*I40</f>
        <v>39500</v>
      </c>
      <c r="K40" s="431">
        <f>J40/1000000</f>
        <v>0.0395</v>
      </c>
      <c r="L40" s="341">
        <v>16668</v>
      </c>
      <c r="M40" s="342">
        <v>16668</v>
      </c>
      <c r="N40" s="428">
        <f>L40-M40</f>
        <v>0</v>
      </c>
      <c r="O40" s="428">
        <f>$F40*N40</f>
        <v>0</v>
      </c>
      <c r="P40" s="428">
        <f>O40/1000000</f>
        <v>0</v>
      </c>
      <c r="Q40" s="502"/>
    </row>
    <row r="41" spans="1:17" ht="17.25" customHeight="1">
      <c r="A41" s="163">
        <v>28</v>
      </c>
      <c r="B41" s="164" t="s">
        <v>402</v>
      </c>
      <c r="C41" s="165">
        <v>4865048</v>
      </c>
      <c r="D41" s="169" t="s">
        <v>12</v>
      </c>
      <c r="E41" s="259" t="s">
        <v>346</v>
      </c>
      <c r="F41" s="168">
        <v>-250</v>
      </c>
      <c r="G41" s="341">
        <v>999871</v>
      </c>
      <c r="H41" s="342">
        <v>999871</v>
      </c>
      <c r="I41" s="482">
        <f>G41-H41</f>
        <v>0</v>
      </c>
      <c r="J41" s="482">
        <f>$F41*I41</f>
        <v>0</v>
      </c>
      <c r="K41" s="482">
        <f>J41/1000000</f>
        <v>0</v>
      </c>
      <c r="L41" s="341">
        <v>999880</v>
      </c>
      <c r="M41" s="342">
        <v>999880</v>
      </c>
      <c r="N41" s="277">
        <f>L41-M41</f>
        <v>0</v>
      </c>
      <c r="O41" s="277">
        <f>$F41*N41</f>
        <v>0</v>
      </c>
      <c r="P41" s="277">
        <f>O41/1000000</f>
        <v>0</v>
      </c>
      <c r="Q41" s="502"/>
    </row>
    <row r="42" spans="1:17" ht="17.25" customHeight="1">
      <c r="A42" s="163">
        <v>29</v>
      </c>
      <c r="B42" s="164" t="s">
        <v>119</v>
      </c>
      <c r="C42" s="165">
        <v>4902508</v>
      </c>
      <c r="D42" s="169" t="s">
        <v>12</v>
      </c>
      <c r="E42" s="259" t="s">
        <v>346</v>
      </c>
      <c r="F42" s="165">
        <v>833.33</v>
      </c>
      <c r="G42" s="341">
        <v>0</v>
      </c>
      <c r="H42" s="342">
        <v>0</v>
      </c>
      <c r="I42" s="431">
        <f>G42-H42</f>
        <v>0</v>
      </c>
      <c r="J42" s="431">
        <f>$F42*I42</f>
        <v>0</v>
      </c>
      <c r="K42" s="431">
        <f>J42/1000000</f>
        <v>0</v>
      </c>
      <c r="L42" s="341">
        <v>999580</v>
      </c>
      <c r="M42" s="342">
        <v>999580</v>
      </c>
      <c r="N42" s="428">
        <f>L42-M42</f>
        <v>0</v>
      </c>
      <c r="O42" s="428">
        <f>$F42*N42</f>
        <v>0</v>
      </c>
      <c r="P42" s="428">
        <f>O42/1000000</f>
        <v>0</v>
      </c>
      <c r="Q42" s="502"/>
    </row>
    <row r="43" spans="1:17" ht="16.5" customHeight="1" thickBot="1">
      <c r="A43" s="163"/>
      <c r="B43" s="459"/>
      <c r="C43" s="459"/>
      <c r="D43" s="459"/>
      <c r="E43" s="459"/>
      <c r="F43" s="179"/>
      <c r="G43" s="180"/>
      <c r="H43" s="459"/>
      <c r="I43" s="459"/>
      <c r="J43" s="459"/>
      <c r="K43" s="179"/>
      <c r="L43" s="180"/>
      <c r="M43" s="459"/>
      <c r="N43" s="459"/>
      <c r="O43" s="459"/>
      <c r="P43" s="179"/>
      <c r="Q43" s="180"/>
    </row>
    <row r="44" spans="1:17" ht="18" customHeight="1" thickTop="1">
      <c r="A44" s="162"/>
      <c r="B44" s="164"/>
      <c r="C44" s="165"/>
      <c r="D44" s="166"/>
      <c r="E44" s="259"/>
      <c r="F44" s="165"/>
      <c r="G44" s="165"/>
      <c r="H44" s="401"/>
      <c r="I44" s="401"/>
      <c r="J44" s="401"/>
      <c r="K44" s="401"/>
      <c r="L44" s="523"/>
      <c r="M44" s="401"/>
      <c r="N44" s="401"/>
      <c r="O44" s="401"/>
      <c r="P44" s="401"/>
      <c r="Q44" s="476"/>
    </row>
    <row r="45" spans="1:17" ht="21" customHeight="1" thickBot="1">
      <c r="A45" s="183"/>
      <c r="B45" s="404"/>
      <c r="C45" s="176"/>
      <c r="D45" s="178"/>
      <c r="E45" s="175"/>
      <c r="F45" s="176"/>
      <c r="G45" s="176"/>
      <c r="H45" s="524"/>
      <c r="I45" s="524"/>
      <c r="J45" s="524"/>
      <c r="K45" s="524"/>
      <c r="L45" s="524"/>
      <c r="M45" s="524"/>
      <c r="N45" s="524"/>
      <c r="O45" s="524"/>
      <c r="P45" s="524"/>
      <c r="Q45" s="525" t="str">
        <f>NDPL!Q1</f>
        <v>SEPTEMBER -2017</v>
      </c>
    </row>
    <row r="46" spans="1:17" ht="21.75" customHeight="1" thickTop="1">
      <c r="A46" s="160"/>
      <c r="B46" s="407" t="s">
        <v>348</v>
      </c>
      <c r="C46" s="165"/>
      <c r="D46" s="166"/>
      <c r="E46" s="259"/>
      <c r="F46" s="165"/>
      <c r="G46" s="408"/>
      <c r="H46" s="401"/>
      <c r="I46" s="401"/>
      <c r="J46" s="401"/>
      <c r="K46" s="401"/>
      <c r="L46" s="408"/>
      <c r="M46" s="401"/>
      <c r="N46" s="401"/>
      <c r="O46" s="401"/>
      <c r="P46" s="526"/>
      <c r="Q46" s="527"/>
    </row>
    <row r="47" spans="1:17" ht="21" customHeight="1">
      <c r="A47" s="163"/>
      <c r="B47" s="458" t="s">
        <v>392</v>
      </c>
      <c r="C47" s="165"/>
      <c r="D47" s="166"/>
      <c r="E47" s="259"/>
      <c r="F47" s="165"/>
      <c r="G47" s="107"/>
      <c r="H47" s="401"/>
      <c r="I47" s="401"/>
      <c r="J47" s="401"/>
      <c r="K47" s="401"/>
      <c r="L47" s="107"/>
      <c r="M47" s="401"/>
      <c r="N47" s="401"/>
      <c r="O47" s="401"/>
      <c r="P47" s="401"/>
      <c r="Q47" s="528"/>
    </row>
    <row r="48" spans="1:17" ht="18">
      <c r="A48" s="163">
        <v>30</v>
      </c>
      <c r="B48" s="164" t="s">
        <v>393</v>
      </c>
      <c r="C48" s="165">
        <v>5128418</v>
      </c>
      <c r="D48" s="169" t="s">
        <v>12</v>
      </c>
      <c r="E48" s="259" t="s">
        <v>346</v>
      </c>
      <c r="F48" s="165">
        <v>-1000</v>
      </c>
      <c r="G48" s="456">
        <v>933646</v>
      </c>
      <c r="H48" s="342">
        <v>935083</v>
      </c>
      <c r="I48" s="428">
        <f>G48-H48</f>
        <v>-1437</v>
      </c>
      <c r="J48" s="428">
        <f>$F48*I48</f>
        <v>1437000</v>
      </c>
      <c r="K48" s="428">
        <f>J48/1000000</f>
        <v>1.437</v>
      </c>
      <c r="L48" s="456">
        <v>970568</v>
      </c>
      <c r="M48" s="342">
        <v>970572</v>
      </c>
      <c r="N48" s="428">
        <f>L48-M48</f>
        <v>-4</v>
      </c>
      <c r="O48" s="428">
        <f>$F48*N48</f>
        <v>4000</v>
      </c>
      <c r="P48" s="428">
        <f>O48/1000000</f>
        <v>0.004</v>
      </c>
      <c r="Q48" s="529"/>
    </row>
    <row r="49" spans="1:17" ht="18">
      <c r="A49" s="163">
        <v>31</v>
      </c>
      <c r="B49" s="164" t="s">
        <v>404</v>
      </c>
      <c r="C49" s="165">
        <v>5128457</v>
      </c>
      <c r="D49" s="169" t="s">
        <v>12</v>
      </c>
      <c r="E49" s="259" t="s">
        <v>346</v>
      </c>
      <c r="F49" s="165">
        <v>-500</v>
      </c>
      <c r="G49" s="456">
        <v>975795</v>
      </c>
      <c r="H49" s="342">
        <v>978404</v>
      </c>
      <c r="I49" s="283">
        <f>G49-H49</f>
        <v>-2609</v>
      </c>
      <c r="J49" s="283">
        <f>$F49*I49</f>
        <v>1304500</v>
      </c>
      <c r="K49" s="283">
        <f>J49/1000000</f>
        <v>1.3045</v>
      </c>
      <c r="L49" s="456">
        <v>998214</v>
      </c>
      <c r="M49" s="342">
        <v>998232</v>
      </c>
      <c r="N49" s="283">
        <f>L49-M49</f>
        <v>-18</v>
      </c>
      <c r="O49" s="283">
        <f>$F49*N49</f>
        <v>9000</v>
      </c>
      <c r="P49" s="283">
        <f>O49/1000000</f>
        <v>0.009</v>
      </c>
      <c r="Q49" s="529"/>
    </row>
    <row r="50" spans="1:17" ht="18">
      <c r="A50" s="163"/>
      <c r="B50" s="458" t="s">
        <v>396</v>
      </c>
      <c r="C50" s="165"/>
      <c r="D50" s="169"/>
      <c r="E50" s="259"/>
      <c r="F50" s="165"/>
      <c r="G50" s="341"/>
      <c r="H50" s="342"/>
      <c r="I50" s="428"/>
      <c r="J50" s="428"/>
      <c r="K50" s="428"/>
      <c r="L50" s="341"/>
      <c r="M50" s="342"/>
      <c r="N50" s="428"/>
      <c r="O50" s="428"/>
      <c r="P50" s="428"/>
      <c r="Q50" s="529"/>
    </row>
    <row r="51" spans="1:17" ht="18">
      <c r="A51" s="163">
        <v>32</v>
      </c>
      <c r="B51" s="164" t="s">
        <v>393</v>
      </c>
      <c r="C51" s="165">
        <v>4864891</v>
      </c>
      <c r="D51" s="169" t="s">
        <v>12</v>
      </c>
      <c r="E51" s="259" t="s">
        <v>346</v>
      </c>
      <c r="F51" s="165">
        <v>-2000</v>
      </c>
      <c r="G51" s="456">
        <v>997209</v>
      </c>
      <c r="H51" s="342">
        <v>997600</v>
      </c>
      <c r="I51" s="428">
        <f>G51-H51</f>
        <v>-391</v>
      </c>
      <c r="J51" s="428">
        <f>$F51*I51</f>
        <v>782000</v>
      </c>
      <c r="K51" s="428">
        <f>J51/1000000</f>
        <v>0.782</v>
      </c>
      <c r="L51" s="456">
        <v>999721</v>
      </c>
      <c r="M51" s="342">
        <v>999721</v>
      </c>
      <c r="N51" s="428">
        <f>L51-M51</f>
        <v>0</v>
      </c>
      <c r="O51" s="428">
        <f>$F51*N51</f>
        <v>0</v>
      </c>
      <c r="P51" s="428">
        <f>O51/1000000</f>
        <v>0</v>
      </c>
      <c r="Q51" s="529"/>
    </row>
    <row r="52" spans="1:17" ht="18">
      <c r="A52" s="163">
        <v>33</v>
      </c>
      <c r="B52" s="164" t="s">
        <v>404</v>
      </c>
      <c r="C52" s="165">
        <v>4864925</v>
      </c>
      <c r="D52" s="169" t="s">
        <v>12</v>
      </c>
      <c r="E52" s="259" t="s">
        <v>346</v>
      </c>
      <c r="F52" s="165">
        <v>-1000</v>
      </c>
      <c r="G52" s="456">
        <v>995460</v>
      </c>
      <c r="H52" s="342">
        <v>996287</v>
      </c>
      <c r="I52" s="428">
        <f>G52-H52</f>
        <v>-827</v>
      </c>
      <c r="J52" s="428">
        <f>$F52*I52</f>
        <v>827000</v>
      </c>
      <c r="K52" s="428">
        <f>J52/1000000</f>
        <v>0.827</v>
      </c>
      <c r="L52" s="456">
        <v>999418</v>
      </c>
      <c r="M52" s="342">
        <v>999428</v>
      </c>
      <c r="N52" s="428">
        <f>L52-M52</f>
        <v>-10</v>
      </c>
      <c r="O52" s="428">
        <f>$F52*N52</f>
        <v>10000</v>
      </c>
      <c r="P52" s="428">
        <f>O52/1000000</f>
        <v>0.01</v>
      </c>
      <c r="Q52" s="529"/>
    </row>
    <row r="53" spans="1:17" ht="18" customHeight="1">
      <c r="A53" s="163"/>
      <c r="B53" s="171" t="s">
        <v>187</v>
      </c>
      <c r="C53" s="165"/>
      <c r="D53" s="166"/>
      <c r="E53" s="259"/>
      <c r="F53" s="170"/>
      <c r="G53" s="107"/>
      <c r="H53" s="401"/>
      <c r="I53" s="401"/>
      <c r="J53" s="401"/>
      <c r="K53" s="401"/>
      <c r="L53" s="402"/>
      <c r="M53" s="401"/>
      <c r="N53" s="401"/>
      <c r="O53" s="401"/>
      <c r="P53" s="401"/>
      <c r="Q53" s="468"/>
    </row>
    <row r="54" spans="1:17" ht="18">
      <c r="A54" s="163">
        <v>34</v>
      </c>
      <c r="B54" s="173" t="s">
        <v>211</v>
      </c>
      <c r="C54" s="165">
        <v>4865133</v>
      </c>
      <c r="D54" s="169" t="s">
        <v>12</v>
      </c>
      <c r="E54" s="259" t="s">
        <v>346</v>
      </c>
      <c r="F54" s="170">
        <v>100</v>
      </c>
      <c r="G54" s="341">
        <v>401616</v>
      </c>
      <c r="H54" s="342">
        <v>398347</v>
      </c>
      <c r="I54" s="428">
        <f>G54-H54</f>
        <v>3269</v>
      </c>
      <c r="J54" s="428">
        <f>$F54*I54</f>
        <v>326900</v>
      </c>
      <c r="K54" s="428">
        <f>J54/1000000</f>
        <v>0.3269</v>
      </c>
      <c r="L54" s="341">
        <v>49064</v>
      </c>
      <c r="M54" s="342">
        <v>49064</v>
      </c>
      <c r="N54" s="428">
        <f>L54-M54</f>
        <v>0</v>
      </c>
      <c r="O54" s="428">
        <f>$F54*N54</f>
        <v>0</v>
      </c>
      <c r="P54" s="428">
        <f>O54/1000000</f>
        <v>0</v>
      </c>
      <c r="Q54" s="468"/>
    </row>
    <row r="55" spans="1:17" ht="18" customHeight="1">
      <c r="A55" s="163"/>
      <c r="B55" s="171" t="s">
        <v>189</v>
      </c>
      <c r="C55" s="165"/>
      <c r="D55" s="169"/>
      <c r="E55" s="259"/>
      <c r="F55" s="170"/>
      <c r="G55" s="107"/>
      <c r="H55" s="401"/>
      <c r="I55" s="428"/>
      <c r="J55" s="428"/>
      <c r="K55" s="428"/>
      <c r="L55" s="402"/>
      <c r="M55" s="401"/>
      <c r="N55" s="428"/>
      <c r="O55" s="428"/>
      <c r="P55" s="428"/>
      <c r="Q55" s="468"/>
    </row>
    <row r="56" spans="1:17" ht="18" customHeight="1">
      <c r="A56" s="163">
        <v>35</v>
      </c>
      <c r="B56" s="164" t="s">
        <v>176</v>
      </c>
      <c r="C56" s="165">
        <v>4865076</v>
      </c>
      <c r="D56" s="169" t="s">
        <v>12</v>
      </c>
      <c r="E56" s="259" t="s">
        <v>346</v>
      </c>
      <c r="F56" s="170">
        <v>100</v>
      </c>
      <c r="G56" s="456">
        <v>5495</v>
      </c>
      <c r="H56" s="342">
        <v>5183</v>
      </c>
      <c r="I56" s="428">
        <f>G56-H56</f>
        <v>312</v>
      </c>
      <c r="J56" s="428">
        <f>$F56*I56</f>
        <v>31200</v>
      </c>
      <c r="K56" s="428">
        <f>J56/1000000</f>
        <v>0.0312</v>
      </c>
      <c r="L56" s="456">
        <v>29899</v>
      </c>
      <c r="M56" s="342">
        <v>29894</v>
      </c>
      <c r="N56" s="428">
        <f>L56-M56</f>
        <v>5</v>
      </c>
      <c r="O56" s="428">
        <f>$F56*N56</f>
        <v>500</v>
      </c>
      <c r="P56" s="428">
        <f>O56/1000000</f>
        <v>0.0005</v>
      </c>
      <c r="Q56" s="468"/>
    </row>
    <row r="57" spans="1:17" ht="18" customHeight="1">
      <c r="A57" s="163">
        <v>36</v>
      </c>
      <c r="B57" s="167" t="s">
        <v>190</v>
      </c>
      <c r="C57" s="165">
        <v>4865077</v>
      </c>
      <c r="D57" s="169" t="s">
        <v>12</v>
      </c>
      <c r="E57" s="259" t="s">
        <v>346</v>
      </c>
      <c r="F57" s="170">
        <v>100</v>
      </c>
      <c r="G57" s="107">
        <v>0</v>
      </c>
      <c r="H57" s="401">
        <v>0</v>
      </c>
      <c r="I57" s="428">
        <f>G57-H57</f>
        <v>0</v>
      </c>
      <c r="J57" s="428">
        <f>$F57*I57</f>
        <v>0</v>
      </c>
      <c r="K57" s="428">
        <f>J57/1000000</f>
        <v>0</v>
      </c>
      <c r="L57" s="402">
        <v>0</v>
      </c>
      <c r="M57" s="401">
        <v>0</v>
      </c>
      <c r="N57" s="428">
        <f>L57-M57</f>
        <v>0</v>
      </c>
      <c r="O57" s="428">
        <f>$F57*N57</f>
        <v>0</v>
      </c>
      <c r="P57" s="428">
        <f>O57/1000000</f>
        <v>0</v>
      </c>
      <c r="Q57" s="468"/>
    </row>
    <row r="58" spans="1:17" ht="18" customHeight="1">
      <c r="A58" s="163"/>
      <c r="B58" s="171" t="s">
        <v>170</v>
      </c>
      <c r="C58" s="165"/>
      <c r="D58" s="169"/>
      <c r="E58" s="259"/>
      <c r="F58" s="170"/>
      <c r="G58" s="107"/>
      <c r="H58" s="401"/>
      <c r="I58" s="428"/>
      <c r="J58" s="428"/>
      <c r="K58" s="428"/>
      <c r="L58" s="402"/>
      <c r="M58" s="401"/>
      <c r="N58" s="428"/>
      <c r="O58" s="428"/>
      <c r="P58" s="428"/>
      <c r="Q58" s="468"/>
    </row>
    <row r="59" spans="1:17" ht="18" customHeight="1">
      <c r="A59" s="163">
        <v>37</v>
      </c>
      <c r="B59" s="164" t="s">
        <v>183</v>
      </c>
      <c r="C59" s="165">
        <v>4865093</v>
      </c>
      <c r="D59" s="169" t="s">
        <v>12</v>
      </c>
      <c r="E59" s="259" t="s">
        <v>346</v>
      </c>
      <c r="F59" s="170">
        <v>100</v>
      </c>
      <c r="G59" s="456">
        <v>89352</v>
      </c>
      <c r="H59" s="342">
        <v>86724</v>
      </c>
      <c r="I59" s="428">
        <f>G59-H59</f>
        <v>2628</v>
      </c>
      <c r="J59" s="428">
        <f>$F59*I59</f>
        <v>262800</v>
      </c>
      <c r="K59" s="428">
        <f>J59/1000000</f>
        <v>0.2628</v>
      </c>
      <c r="L59" s="456">
        <v>71740</v>
      </c>
      <c r="M59" s="342">
        <v>71739</v>
      </c>
      <c r="N59" s="428">
        <f>L59-M59</f>
        <v>1</v>
      </c>
      <c r="O59" s="428">
        <f>$F59*N59</f>
        <v>100</v>
      </c>
      <c r="P59" s="428">
        <f>O59/1000000</f>
        <v>0.0001</v>
      </c>
      <c r="Q59" s="468"/>
    </row>
    <row r="60" spans="1:17" ht="19.5" customHeight="1">
      <c r="A60" s="163">
        <v>38</v>
      </c>
      <c r="B60" s="167" t="s">
        <v>184</v>
      </c>
      <c r="C60" s="165">
        <v>4865094</v>
      </c>
      <c r="D60" s="169" t="s">
        <v>12</v>
      </c>
      <c r="E60" s="259" t="s">
        <v>346</v>
      </c>
      <c r="F60" s="170">
        <v>100</v>
      </c>
      <c r="G60" s="456">
        <v>100081</v>
      </c>
      <c r="H60" s="342">
        <v>98096</v>
      </c>
      <c r="I60" s="428">
        <f>G60-H60</f>
        <v>1985</v>
      </c>
      <c r="J60" s="428">
        <f>$F60*I60</f>
        <v>198500</v>
      </c>
      <c r="K60" s="428">
        <f>J60/1000000</f>
        <v>0.1985</v>
      </c>
      <c r="L60" s="456">
        <v>72466</v>
      </c>
      <c r="M60" s="342">
        <v>72422</v>
      </c>
      <c r="N60" s="428">
        <f>L60-M60</f>
        <v>44</v>
      </c>
      <c r="O60" s="428">
        <f>$F60*N60</f>
        <v>4400</v>
      </c>
      <c r="P60" s="428">
        <f>O60/1000000</f>
        <v>0.0044</v>
      </c>
      <c r="Q60" s="468"/>
    </row>
    <row r="61" spans="1:17" ht="22.5" customHeight="1">
      <c r="A61" s="163">
        <v>39</v>
      </c>
      <c r="B61" s="173" t="s">
        <v>210</v>
      </c>
      <c r="C61" s="165">
        <v>5269199</v>
      </c>
      <c r="D61" s="169" t="s">
        <v>12</v>
      </c>
      <c r="E61" s="259" t="s">
        <v>346</v>
      </c>
      <c r="F61" s="170">
        <v>100</v>
      </c>
      <c r="G61" s="456">
        <v>27668</v>
      </c>
      <c r="H61" s="457">
        <v>27522</v>
      </c>
      <c r="I61" s="431">
        <f>G61-H61</f>
        <v>146</v>
      </c>
      <c r="J61" s="431">
        <f>$F61*I61</f>
        <v>14600</v>
      </c>
      <c r="K61" s="431">
        <f>J61/1000000</f>
        <v>0.0146</v>
      </c>
      <c r="L61" s="456">
        <v>33045</v>
      </c>
      <c r="M61" s="457">
        <v>32189</v>
      </c>
      <c r="N61" s="431">
        <f>L61-M61</f>
        <v>856</v>
      </c>
      <c r="O61" s="431">
        <f>$F61*N61</f>
        <v>85600</v>
      </c>
      <c r="P61" s="431">
        <f>O61/1000000</f>
        <v>0.0856</v>
      </c>
      <c r="Q61" s="650"/>
    </row>
    <row r="62" spans="1:17" ht="19.5" customHeight="1">
      <c r="A62" s="163"/>
      <c r="B62" s="171" t="s">
        <v>176</v>
      </c>
      <c r="C62" s="165"/>
      <c r="D62" s="169"/>
      <c r="E62" s="166"/>
      <c r="F62" s="170"/>
      <c r="G62" s="341"/>
      <c r="H62" s="342"/>
      <c r="I62" s="428"/>
      <c r="J62" s="428"/>
      <c r="K62" s="428"/>
      <c r="L62" s="402"/>
      <c r="M62" s="401"/>
      <c r="N62" s="428"/>
      <c r="O62" s="428"/>
      <c r="P62" s="428"/>
      <c r="Q62" s="468"/>
    </row>
    <row r="63" spans="1:17" ht="18">
      <c r="A63" s="163">
        <v>40</v>
      </c>
      <c r="B63" s="164" t="s">
        <v>177</v>
      </c>
      <c r="C63" s="165">
        <v>4865143</v>
      </c>
      <c r="D63" s="169" t="s">
        <v>12</v>
      </c>
      <c r="E63" s="166" t="s">
        <v>13</v>
      </c>
      <c r="F63" s="170">
        <v>100</v>
      </c>
      <c r="G63" s="341">
        <v>182417</v>
      </c>
      <c r="H63" s="342">
        <v>180730</v>
      </c>
      <c r="I63" s="428">
        <f>G63-H63</f>
        <v>1687</v>
      </c>
      <c r="J63" s="428">
        <f>$F63*I63</f>
        <v>168700</v>
      </c>
      <c r="K63" s="428">
        <f>J63/1000000</f>
        <v>0.1687</v>
      </c>
      <c r="L63" s="341">
        <v>913602</v>
      </c>
      <c r="M63" s="342">
        <v>913323</v>
      </c>
      <c r="N63" s="428">
        <f>L63-M63</f>
        <v>279</v>
      </c>
      <c r="O63" s="428">
        <f>$F63*N63</f>
        <v>27900</v>
      </c>
      <c r="P63" s="428">
        <f>O63/1000000</f>
        <v>0.0279</v>
      </c>
      <c r="Q63" s="500"/>
    </row>
    <row r="64" spans="1:20" ht="18" customHeight="1" thickBot="1">
      <c r="A64" s="174"/>
      <c r="B64" s="175"/>
      <c r="C64" s="176"/>
      <c r="D64" s="177"/>
      <c r="E64" s="178"/>
      <c r="F64" s="179"/>
      <c r="G64" s="180"/>
      <c r="H64" s="177"/>
      <c r="I64" s="183"/>
      <c r="J64" s="183"/>
      <c r="K64" s="183"/>
      <c r="L64" s="530"/>
      <c r="M64" s="177"/>
      <c r="N64" s="183"/>
      <c r="O64" s="183"/>
      <c r="P64" s="183"/>
      <c r="Q64" s="531"/>
      <c r="R64" s="92"/>
      <c r="S64" s="92"/>
      <c r="T64" s="92"/>
    </row>
    <row r="65" spans="1:20" ht="15.75" customHeight="1" thickTop="1">
      <c r="A65" s="532"/>
      <c r="B65" s="532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92"/>
      <c r="R65" s="92"/>
      <c r="S65" s="92"/>
      <c r="T65" s="92"/>
    </row>
    <row r="66" spans="1:20" ht="24" thickBot="1">
      <c r="A66" s="399" t="s">
        <v>366</v>
      </c>
      <c r="G66" s="505"/>
      <c r="H66" s="505"/>
      <c r="I66" s="48" t="s">
        <v>397</v>
      </c>
      <c r="J66" s="505"/>
      <c r="K66" s="505"/>
      <c r="L66" s="505"/>
      <c r="M66" s="505"/>
      <c r="N66" s="48" t="s">
        <v>398</v>
      </c>
      <c r="O66" s="505"/>
      <c r="P66" s="505"/>
      <c r="R66" s="92"/>
      <c r="S66" s="92"/>
      <c r="T66" s="92"/>
    </row>
    <row r="67" spans="1:20" ht="39.75" thickBot="1" thickTop="1">
      <c r="A67" s="533" t="s">
        <v>8</v>
      </c>
      <c r="B67" s="534" t="s">
        <v>9</v>
      </c>
      <c r="C67" s="535" t="s">
        <v>1</v>
      </c>
      <c r="D67" s="535" t="s">
        <v>2</v>
      </c>
      <c r="E67" s="535" t="s">
        <v>3</v>
      </c>
      <c r="F67" s="535" t="s">
        <v>10</v>
      </c>
      <c r="G67" s="533" t="str">
        <f>G5</f>
        <v>FINAL READING 01/10/2017</v>
      </c>
      <c r="H67" s="535" t="str">
        <f>H5</f>
        <v>INTIAL READING 01/09/2017</v>
      </c>
      <c r="I67" s="535" t="s">
        <v>4</v>
      </c>
      <c r="J67" s="535" t="s">
        <v>5</v>
      </c>
      <c r="K67" s="535" t="s">
        <v>6</v>
      </c>
      <c r="L67" s="533" t="str">
        <f>G67</f>
        <v>FINAL READING 01/10/2017</v>
      </c>
      <c r="M67" s="535" t="str">
        <f>H67</f>
        <v>INTIAL READING 01/09/2017</v>
      </c>
      <c r="N67" s="535" t="s">
        <v>4</v>
      </c>
      <c r="O67" s="535" t="s">
        <v>5</v>
      </c>
      <c r="P67" s="535" t="s">
        <v>6</v>
      </c>
      <c r="Q67" s="536" t="s">
        <v>309</v>
      </c>
      <c r="R67" s="92"/>
      <c r="S67" s="92"/>
      <c r="T67" s="92"/>
    </row>
    <row r="68" spans="1:20" ht="15.75" customHeight="1" thickTop="1">
      <c r="A68" s="537"/>
      <c r="B68" s="458" t="s">
        <v>392</v>
      </c>
      <c r="C68" s="538"/>
      <c r="D68" s="538"/>
      <c r="E68" s="538"/>
      <c r="F68" s="539"/>
      <c r="G68" s="538"/>
      <c r="H68" s="538"/>
      <c r="I68" s="538"/>
      <c r="J68" s="538"/>
      <c r="K68" s="539"/>
      <c r="L68" s="538"/>
      <c r="M68" s="538"/>
      <c r="N68" s="538"/>
      <c r="O68" s="538"/>
      <c r="P68" s="538"/>
      <c r="Q68" s="540"/>
      <c r="R68" s="92"/>
      <c r="S68" s="92"/>
      <c r="T68" s="92"/>
    </row>
    <row r="69" spans="1:20" ht="15.75" customHeight="1">
      <c r="A69" s="163">
        <v>1</v>
      </c>
      <c r="B69" s="164" t="s">
        <v>439</v>
      </c>
      <c r="C69" s="165">
        <v>5295127</v>
      </c>
      <c r="D69" s="348" t="s">
        <v>12</v>
      </c>
      <c r="E69" s="327" t="s">
        <v>346</v>
      </c>
      <c r="F69" s="170">
        <v>-100</v>
      </c>
      <c r="G69" s="341">
        <v>247389</v>
      </c>
      <c r="H69" s="342">
        <v>239240</v>
      </c>
      <c r="I69" s="277">
        <f>G69-H69</f>
        <v>8149</v>
      </c>
      <c r="J69" s="277">
        <f>$F69*I69</f>
        <v>-814900</v>
      </c>
      <c r="K69" s="277">
        <f>J69/1000000</f>
        <v>-0.8149</v>
      </c>
      <c r="L69" s="341">
        <v>7998</v>
      </c>
      <c r="M69" s="342">
        <v>7989</v>
      </c>
      <c r="N69" s="277">
        <f>L69-M69</f>
        <v>9</v>
      </c>
      <c r="O69" s="277">
        <f>$F69*N69</f>
        <v>-900</v>
      </c>
      <c r="P69" s="277">
        <f>O69/1000000</f>
        <v>-0.0009</v>
      </c>
      <c r="Q69" s="480"/>
      <c r="R69" s="92"/>
      <c r="S69" s="92"/>
      <c r="T69" s="92"/>
    </row>
    <row r="70" spans="1:20" ht="15.75" customHeight="1">
      <c r="A70" s="163">
        <v>2</v>
      </c>
      <c r="B70" s="164" t="s">
        <v>442</v>
      </c>
      <c r="C70" s="165">
        <v>5128400</v>
      </c>
      <c r="D70" s="348" t="s">
        <v>12</v>
      </c>
      <c r="E70" s="327" t="s">
        <v>346</v>
      </c>
      <c r="F70" s="170">
        <v>-1000</v>
      </c>
      <c r="G70" s="341">
        <v>4284</v>
      </c>
      <c r="H70" s="342">
        <v>3789</v>
      </c>
      <c r="I70" s="277">
        <f>G70-H70</f>
        <v>495</v>
      </c>
      <c r="J70" s="277">
        <f>$F70*I70</f>
        <v>-495000</v>
      </c>
      <c r="K70" s="277">
        <f>J70/1000000</f>
        <v>-0.495</v>
      </c>
      <c r="L70" s="341">
        <v>338</v>
      </c>
      <c r="M70" s="342">
        <v>337</v>
      </c>
      <c r="N70" s="277">
        <f>L70-M70</f>
        <v>1</v>
      </c>
      <c r="O70" s="277">
        <f>$F70*N70</f>
        <v>-1000</v>
      </c>
      <c r="P70" s="277">
        <f>O70/1000000</f>
        <v>-0.001</v>
      </c>
      <c r="Q70" s="480"/>
      <c r="R70" s="92"/>
      <c r="S70" s="92"/>
      <c r="T70" s="92"/>
    </row>
    <row r="71" spans="1:20" ht="15.75" customHeight="1">
      <c r="A71" s="541"/>
      <c r="B71" s="316" t="s">
        <v>363</v>
      </c>
      <c r="C71" s="335"/>
      <c r="D71" s="348"/>
      <c r="E71" s="327"/>
      <c r="F71" s="170"/>
      <c r="G71" s="167"/>
      <c r="H71" s="167"/>
      <c r="I71" s="167"/>
      <c r="J71" s="167"/>
      <c r="K71" s="167"/>
      <c r="L71" s="541"/>
      <c r="M71" s="167"/>
      <c r="N71" s="167"/>
      <c r="O71" s="167"/>
      <c r="P71" s="167"/>
      <c r="Q71" s="480"/>
      <c r="R71" s="92"/>
      <c r="S71" s="92"/>
      <c r="T71" s="92"/>
    </row>
    <row r="72" spans="1:20" ht="15.75" customHeight="1">
      <c r="A72" s="163">
        <v>3</v>
      </c>
      <c r="B72" s="164" t="s">
        <v>364</v>
      </c>
      <c r="C72" s="165">
        <v>4902555</v>
      </c>
      <c r="D72" s="348" t="s">
        <v>12</v>
      </c>
      <c r="E72" s="327" t="s">
        <v>346</v>
      </c>
      <c r="F72" s="170">
        <v>-75</v>
      </c>
      <c r="G72" s="341">
        <v>8681</v>
      </c>
      <c r="H72" s="342">
        <v>8613</v>
      </c>
      <c r="I72" s="277">
        <f>G72-H72</f>
        <v>68</v>
      </c>
      <c r="J72" s="277">
        <f>$F72*I72</f>
        <v>-5100</v>
      </c>
      <c r="K72" s="277">
        <f>J72/1000000</f>
        <v>-0.0051</v>
      </c>
      <c r="L72" s="341">
        <v>14524</v>
      </c>
      <c r="M72" s="342">
        <v>14375</v>
      </c>
      <c r="N72" s="277">
        <f>L72-M72</f>
        <v>149</v>
      </c>
      <c r="O72" s="277">
        <f>$F72*N72</f>
        <v>-11175</v>
      </c>
      <c r="P72" s="277">
        <f>O72/1000000</f>
        <v>-0.011175</v>
      </c>
      <c r="Q72" s="480"/>
      <c r="R72" s="92"/>
      <c r="S72" s="92"/>
      <c r="T72" s="92"/>
    </row>
    <row r="73" spans="1:20" s="508" customFormat="1" ht="15.75" customHeight="1" thickBot="1">
      <c r="A73" s="174">
        <v>4</v>
      </c>
      <c r="B73" s="459" t="s">
        <v>365</v>
      </c>
      <c r="C73" s="176">
        <v>4902581</v>
      </c>
      <c r="D73" s="177" t="s">
        <v>12</v>
      </c>
      <c r="E73" s="178" t="s">
        <v>346</v>
      </c>
      <c r="F73" s="183">
        <v>-100</v>
      </c>
      <c r="G73" s="542">
        <v>3480</v>
      </c>
      <c r="H73" s="183">
        <v>3282</v>
      </c>
      <c r="I73" s="183">
        <f>G73-H73</f>
        <v>198</v>
      </c>
      <c r="J73" s="183">
        <f>$F73*I73</f>
        <v>-19800</v>
      </c>
      <c r="K73" s="183">
        <f>J73/1000000</f>
        <v>-0.0198</v>
      </c>
      <c r="L73" s="174">
        <v>5818</v>
      </c>
      <c r="M73" s="183">
        <v>5610</v>
      </c>
      <c r="N73" s="183">
        <f>L73-M73</f>
        <v>208</v>
      </c>
      <c r="O73" s="183">
        <f>$F73*N73</f>
        <v>-20800</v>
      </c>
      <c r="P73" s="183">
        <f>O73/1000000</f>
        <v>-0.0208</v>
      </c>
      <c r="Q73" s="531"/>
      <c r="R73" s="261"/>
      <c r="S73" s="261"/>
      <c r="T73" s="261"/>
    </row>
    <row r="74" spans="1:20" ht="15.75" customHeight="1" thickTop="1">
      <c r="A74" s="532"/>
      <c r="B74" s="532"/>
      <c r="C74" s="532"/>
      <c r="D74" s="532"/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92"/>
      <c r="R74" s="92"/>
      <c r="S74" s="92"/>
      <c r="T74" s="92"/>
    </row>
    <row r="75" spans="1:20" ht="15.75" customHeight="1">
      <c r="A75" s="532"/>
      <c r="B75" s="532"/>
      <c r="C75" s="532"/>
      <c r="D75" s="532"/>
      <c r="E75" s="532"/>
      <c r="F75" s="532"/>
      <c r="G75" s="532"/>
      <c r="H75" s="532"/>
      <c r="I75" s="532"/>
      <c r="J75" s="532"/>
      <c r="K75" s="532"/>
      <c r="L75" s="532"/>
      <c r="M75" s="532"/>
      <c r="N75" s="532"/>
      <c r="O75" s="532"/>
      <c r="P75" s="532"/>
      <c r="Q75" s="92"/>
      <c r="R75" s="92"/>
      <c r="S75" s="92"/>
      <c r="T75" s="92"/>
    </row>
    <row r="76" spans="1:16" ht="25.5" customHeight="1">
      <c r="A76" s="181" t="s">
        <v>338</v>
      </c>
      <c r="B76" s="513"/>
      <c r="C76" s="78"/>
      <c r="D76" s="513"/>
      <c r="E76" s="513"/>
      <c r="F76" s="513"/>
      <c r="G76" s="513"/>
      <c r="H76" s="513"/>
      <c r="I76" s="513"/>
      <c r="J76" s="513"/>
      <c r="K76" s="651">
        <f>SUM(K9:K64)+SUM(K72:K73)-K33</f>
        <v>5.7916186000000005</v>
      </c>
      <c r="L76" s="652"/>
      <c r="M76" s="652"/>
      <c r="N76" s="652"/>
      <c r="O76" s="652"/>
      <c r="P76" s="651">
        <f>SUM(P9:P64)+SUM(P72:P73)-P33</f>
        <v>0.53667262</v>
      </c>
    </row>
    <row r="77" spans="1:16" ht="12.75">
      <c r="A77" s="513"/>
      <c r="B77" s="513"/>
      <c r="C77" s="513"/>
      <c r="D77" s="513"/>
      <c r="E77" s="513"/>
      <c r="F77" s="513"/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9.75" customHeight="1">
      <c r="A78" s="513"/>
      <c r="B78" s="513"/>
      <c r="C78" s="513"/>
      <c r="D78" s="513"/>
      <c r="E78" s="513"/>
      <c r="F78" s="513"/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12.75" hidden="1">
      <c r="A79" s="513"/>
      <c r="B79" s="513"/>
      <c r="C79" s="513"/>
      <c r="D79" s="513"/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23.25" customHeight="1" thickBot="1">
      <c r="A80" s="513"/>
      <c r="B80" s="513"/>
      <c r="C80" s="653"/>
      <c r="D80" s="513"/>
      <c r="E80" s="513"/>
      <c r="F80" s="513"/>
      <c r="G80" s="513"/>
      <c r="H80" s="513"/>
      <c r="I80" s="513"/>
      <c r="J80" s="654"/>
      <c r="K80" s="596" t="s">
        <v>339</v>
      </c>
      <c r="L80" s="513"/>
      <c r="M80" s="513"/>
      <c r="N80" s="513"/>
      <c r="O80" s="513"/>
      <c r="P80" s="596" t="s">
        <v>340</v>
      </c>
    </row>
    <row r="81" spans="1:17" ht="20.25">
      <c r="A81" s="655"/>
      <c r="B81" s="656"/>
      <c r="C81" s="181"/>
      <c r="D81" s="584"/>
      <c r="E81" s="584"/>
      <c r="F81" s="584"/>
      <c r="G81" s="584"/>
      <c r="H81" s="584"/>
      <c r="I81" s="584"/>
      <c r="J81" s="657"/>
      <c r="K81" s="656"/>
      <c r="L81" s="656"/>
      <c r="M81" s="656"/>
      <c r="N81" s="656"/>
      <c r="O81" s="656"/>
      <c r="P81" s="656"/>
      <c r="Q81" s="585"/>
    </row>
    <row r="82" spans="1:17" ht="20.25">
      <c r="A82" s="247"/>
      <c r="B82" s="181" t="s">
        <v>336</v>
      </c>
      <c r="C82" s="181"/>
      <c r="D82" s="658"/>
      <c r="E82" s="658"/>
      <c r="F82" s="658"/>
      <c r="G82" s="658"/>
      <c r="H82" s="658"/>
      <c r="I82" s="658"/>
      <c r="J82" s="658"/>
      <c r="K82" s="659">
        <f>K76</f>
        <v>5.7916186000000005</v>
      </c>
      <c r="L82" s="660"/>
      <c r="M82" s="660"/>
      <c r="N82" s="660"/>
      <c r="O82" s="660"/>
      <c r="P82" s="659">
        <f>P76</f>
        <v>0.53667262</v>
      </c>
      <c r="Q82" s="586"/>
    </row>
    <row r="83" spans="1:17" ht="20.25">
      <c r="A83" s="247"/>
      <c r="B83" s="181"/>
      <c r="C83" s="181"/>
      <c r="D83" s="658"/>
      <c r="E83" s="658"/>
      <c r="F83" s="658"/>
      <c r="G83" s="658"/>
      <c r="H83" s="658"/>
      <c r="I83" s="661"/>
      <c r="J83" s="59"/>
      <c r="K83" s="646"/>
      <c r="L83" s="646"/>
      <c r="M83" s="646"/>
      <c r="N83" s="646"/>
      <c r="O83" s="646"/>
      <c r="P83" s="646"/>
      <c r="Q83" s="586"/>
    </row>
    <row r="84" spans="1:17" ht="20.25">
      <c r="A84" s="247"/>
      <c r="B84" s="181" t="s">
        <v>329</v>
      </c>
      <c r="C84" s="181"/>
      <c r="D84" s="658"/>
      <c r="E84" s="658"/>
      <c r="F84" s="658"/>
      <c r="G84" s="658"/>
      <c r="H84" s="658"/>
      <c r="I84" s="658"/>
      <c r="J84" s="658"/>
      <c r="K84" s="659">
        <f>'STEPPED UP GENCO'!K41</f>
        <v>0.099285473</v>
      </c>
      <c r="L84" s="659"/>
      <c r="M84" s="659"/>
      <c r="N84" s="659"/>
      <c r="O84" s="659"/>
      <c r="P84" s="659">
        <f>'STEPPED UP GENCO'!P41</f>
        <v>-0.1046980375</v>
      </c>
      <c r="Q84" s="586"/>
    </row>
    <row r="85" spans="1:17" ht="20.25">
      <c r="A85" s="247"/>
      <c r="B85" s="181"/>
      <c r="C85" s="181"/>
      <c r="D85" s="662"/>
      <c r="E85" s="662"/>
      <c r="F85" s="662"/>
      <c r="G85" s="662"/>
      <c r="H85" s="662"/>
      <c r="I85" s="663"/>
      <c r="J85" s="664"/>
      <c r="K85" s="505"/>
      <c r="L85" s="505"/>
      <c r="M85" s="505"/>
      <c r="N85" s="505"/>
      <c r="O85" s="505"/>
      <c r="P85" s="505"/>
      <c r="Q85" s="586"/>
    </row>
    <row r="86" spans="1:17" ht="20.25">
      <c r="A86" s="247"/>
      <c r="B86" s="181" t="s">
        <v>337</v>
      </c>
      <c r="C86" s="181"/>
      <c r="D86" s="505"/>
      <c r="E86" s="505"/>
      <c r="F86" s="505"/>
      <c r="G86" s="505"/>
      <c r="H86" s="505"/>
      <c r="I86" s="505"/>
      <c r="J86" s="505"/>
      <c r="K86" s="290">
        <f>SUM(K82:K85)</f>
        <v>5.890904073000001</v>
      </c>
      <c r="L86" s="505"/>
      <c r="M86" s="505"/>
      <c r="N86" s="505"/>
      <c r="O86" s="505"/>
      <c r="P86" s="665">
        <f>SUM(P82:P85)</f>
        <v>0.43197458250000004</v>
      </c>
      <c r="Q86" s="586"/>
    </row>
    <row r="87" spans="1:17" ht="20.25">
      <c r="A87" s="610"/>
      <c r="B87" s="505"/>
      <c r="C87" s="181"/>
      <c r="D87" s="505"/>
      <c r="E87" s="505"/>
      <c r="F87" s="505"/>
      <c r="G87" s="505"/>
      <c r="H87" s="505"/>
      <c r="I87" s="505"/>
      <c r="J87" s="505"/>
      <c r="K87" s="505"/>
      <c r="L87" s="505"/>
      <c r="M87" s="505"/>
      <c r="N87" s="505"/>
      <c r="O87" s="505"/>
      <c r="P87" s="505"/>
      <c r="Q87" s="586"/>
    </row>
    <row r="88" spans="1:17" ht="13.5" thickBot="1">
      <c r="A88" s="611"/>
      <c r="B88" s="587"/>
      <c r="C88" s="587"/>
      <c r="D88" s="587"/>
      <c r="E88" s="587"/>
      <c r="F88" s="587"/>
      <c r="G88" s="587"/>
      <c r="H88" s="587"/>
      <c r="I88" s="587"/>
      <c r="J88" s="587"/>
      <c r="K88" s="587"/>
      <c r="L88" s="587"/>
      <c r="M88" s="587"/>
      <c r="N88" s="587"/>
      <c r="O88" s="587"/>
      <c r="P88" s="587"/>
      <c r="Q88" s="588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6">
      <selection activeCell="Q15" sqref="Q15"/>
    </sheetView>
  </sheetViews>
  <sheetFormatPr defaultColWidth="9.140625" defaultRowHeight="12.75"/>
  <cols>
    <col min="1" max="1" width="4.7109375" style="464" customWidth="1"/>
    <col min="2" max="2" width="26.7109375" style="464" customWidth="1"/>
    <col min="3" max="3" width="18.57421875" style="464" customWidth="1"/>
    <col min="4" max="4" width="12.8515625" style="464" customWidth="1"/>
    <col min="5" max="5" width="22.140625" style="464" customWidth="1"/>
    <col min="6" max="6" width="14.421875" style="464" customWidth="1"/>
    <col min="7" max="7" width="15.57421875" style="464" customWidth="1"/>
    <col min="8" max="8" width="15.28125" style="464" customWidth="1"/>
    <col min="9" max="9" width="15.00390625" style="464" customWidth="1"/>
    <col min="10" max="10" width="16.7109375" style="464" customWidth="1"/>
    <col min="11" max="11" width="16.57421875" style="464" customWidth="1"/>
    <col min="12" max="12" width="17.140625" style="464" customWidth="1"/>
    <col min="13" max="13" width="14.7109375" style="464" customWidth="1"/>
    <col min="14" max="14" width="15.7109375" style="464" customWidth="1"/>
    <col min="15" max="15" width="18.28125" style="464" customWidth="1"/>
    <col min="16" max="16" width="17.140625" style="464" customWidth="1"/>
    <col min="17" max="17" width="22.00390625" style="464" customWidth="1"/>
    <col min="18" max="16384" width="9.140625" style="464" customWidth="1"/>
  </cols>
  <sheetData>
    <row r="1" ht="26.25" customHeight="1">
      <c r="A1" s="1" t="s">
        <v>237</v>
      </c>
    </row>
    <row r="2" spans="1:17" ht="23.25" customHeight="1">
      <c r="A2" s="2" t="s">
        <v>238</v>
      </c>
      <c r="P2" s="666" t="str">
        <f>NDPL!Q1</f>
        <v>SEPTEMBER -2017</v>
      </c>
      <c r="Q2" s="666"/>
    </row>
    <row r="3" ht="23.25">
      <c r="A3" s="187" t="s">
        <v>214</v>
      </c>
    </row>
    <row r="4" spans="1:16" ht="24" thickBot="1">
      <c r="A4" s="3"/>
      <c r="G4" s="505"/>
      <c r="H4" s="505"/>
      <c r="I4" s="48" t="s">
        <v>397</v>
      </c>
      <c r="J4" s="505"/>
      <c r="K4" s="505"/>
      <c r="L4" s="505"/>
      <c r="M4" s="505"/>
      <c r="N4" s="48" t="s">
        <v>398</v>
      </c>
      <c r="O4" s="505"/>
      <c r="P4" s="505"/>
    </row>
    <row r="5" spans="1:17" ht="51.75" customHeight="1" thickBot="1" thickTop="1">
      <c r="A5" s="533" t="s">
        <v>8</v>
      </c>
      <c r="B5" s="534" t="s">
        <v>9</v>
      </c>
      <c r="C5" s="535" t="s">
        <v>1</v>
      </c>
      <c r="D5" s="535" t="s">
        <v>2</v>
      </c>
      <c r="E5" s="535" t="s">
        <v>3</v>
      </c>
      <c r="F5" s="535" t="s">
        <v>10</v>
      </c>
      <c r="G5" s="533" t="str">
        <f>NDPL!G5</f>
        <v>FINAL READING 01/10/2017</v>
      </c>
      <c r="H5" s="535" t="str">
        <f>NDPL!H5</f>
        <v>INTIAL READING 01/09/2017</v>
      </c>
      <c r="I5" s="535" t="s">
        <v>4</v>
      </c>
      <c r="J5" s="535" t="s">
        <v>5</v>
      </c>
      <c r="K5" s="535" t="s">
        <v>6</v>
      </c>
      <c r="L5" s="533" t="str">
        <f>NDPL!G5</f>
        <v>FINAL READING 01/10/2017</v>
      </c>
      <c r="M5" s="535" t="str">
        <f>NDPL!H5</f>
        <v>INTIAL READING 01/09/2017</v>
      </c>
      <c r="N5" s="535" t="s">
        <v>4</v>
      </c>
      <c r="O5" s="535" t="s">
        <v>5</v>
      </c>
      <c r="P5" s="535" t="s">
        <v>6</v>
      </c>
      <c r="Q5" s="536" t="s">
        <v>309</v>
      </c>
    </row>
    <row r="6" ht="14.25" thickBot="1" thickTop="1"/>
    <row r="7" spans="1:17" ht="24" customHeight="1" thickTop="1">
      <c r="A7" s="418" t="s">
        <v>231</v>
      </c>
      <c r="B7" s="60"/>
      <c r="C7" s="61"/>
      <c r="D7" s="61"/>
      <c r="E7" s="61"/>
      <c r="F7" s="61"/>
      <c r="G7" s="645"/>
      <c r="H7" s="643"/>
      <c r="I7" s="643"/>
      <c r="J7" s="643"/>
      <c r="K7" s="667"/>
      <c r="L7" s="668"/>
      <c r="M7" s="523"/>
      <c r="N7" s="643"/>
      <c r="O7" s="643"/>
      <c r="P7" s="669"/>
      <c r="Q7" s="571"/>
    </row>
    <row r="8" spans="1:17" ht="24" customHeight="1">
      <c r="A8" s="670" t="s">
        <v>215</v>
      </c>
      <c r="B8" s="88"/>
      <c r="C8" s="88"/>
      <c r="D8" s="88"/>
      <c r="E8" s="88"/>
      <c r="F8" s="88"/>
      <c r="G8" s="106"/>
      <c r="H8" s="646"/>
      <c r="I8" s="401"/>
      <c r="J8" s="401"/>
      <c r="K8" s="671"/>
      <c r="L8" s="402"/>
      <c r="M8" s="401"/>
      <c r="N8" s="401"/>
      <c r="O8" s="401"/>
      <c r="P8" s="672"/>
      <c r="Q8" s="468"/>
    </row>
    <row r="9" spans="1:17" ht="24" customHeight="1">
      <c r="A9" s="673" t="s">
        <v>216</v>
      </c>
      <c r="B9" s="88"/>
      <c r="C9" s="88"/>
      <c r="D9" s="88"/>
      <c r="E9" s="88"/>
      <c r="F9" s="88"/>
      <c r="G9" s="106"/>
      <c r="H9" s="646"/>
      <c r="I9" s="401"/>
      <c r="J9" s="401"/>
      <c r="K9" s="671"/>
      <c r="L9" s="402"/>
      <c r="M9" s="401"/>
      <c r="N9" s="401"/>
      <c r="O9" s="401"/>
      <c r="P9" s="672"/>
      <c r="Q9" s="468"/>
    </row>
    <row r="10" spans="1:17" ht="24" customHeight="1">
      <c r="A10" s="267">
        <v>1</v>
      </c>
      <c r="B10" s="269" t="s">
        <v>234</v>
      </c>
      <c r="C10" s="417">
        <v>5128430</v>
      </c>
      <c r="D10" s="271" t="s">
        <v>12</v>
      </c>
      <c r="E10" s="270" t="s">
        <v>346</v>
      </c>
      <c r="F10" s="271">
        <v>200</v>
      </c>
      <c r="G10" s="460">
        <v>833</v>
      </c>
      <c r="H10" s="461">
        <v>833</v>
      </c>
      <c r="I10" s="462">
        <f aca="true" t="shared" si="0" ref="I10:I15">G10-H10</f>
        <v>0</v>
      </c>
      <c r="J10" s="462">
        <f aca="true" t="shared" si="1" ref="J10:J15">$F10*I10</f>
        <v>0</v>
      </c>
      <c r="K10" s="483">
        <f aca="true" t="shared" si="2" ref="K10:K15">J10/1000000</f>
        <v>0</v>
      </c>
      <c r="L10" s="460">
        <v>21340</v>
      </c>
      <c r="M10" s="461">
        <v>20877</v>
      </c>
      <c r="N10" s="462">
        <f aca="true" t="shared" si="3" ref="N10:N15">L10-M10</f>
        <v>463</v>
      </c>
      <c r="O10" s="462">
        <f aca="true" t="shared" si="4" ref="O10:O15">$F10*N10</f>
        <v>92600</v>
      </c>
      <c r="P10" s="484">
        <f aca="true" t="shared" si="5" ref="P10:P15">O10/1000000</f>
        <v>0.0926</v>
      </c>
      <c r="Q10" s="468"/>
    </row>
    <row r="11" spans="1:17" ht="24" customHeight="1">
      <c r="A11" s="267">
        <v>2</v>
      </c>
      <c r="B11" s="269" t="s">
        <v>235</v>
      </c>
      <c r="C11" s="417">
        <v>4864849</v>
      </c>
      <c r="D11" s="271" t="s">
        <v>12</v>
      </c>
      <c r="E11" s="270" t="s">
        <v>346</v>
      </c>
      <c r="F11" s="271">
        <v>1000</v>
      </c>
      <c r="G11" s="460">
        <v>1509</v>
      </c>
      <c r="H11" s="461">
        <v>1509</v>
      </c>
      <c r="I11" s="462">
        <f t="shared" si="0"/>
        <v>0</v>
      </c>
      <c r="J11" s="462">
        <f t="shared" si="1"/>
        <v>0</v>
      </c>
      <c r="K11" s="483">
        <f t="shared" si="2"/>
        <v>0</v>
      </c>
      <c r="L11" s="460">
        <v>42223</v>
      </c>
      <c r="M11" s="461">
        <v>42365</v>
      </c>
      <c r="N11" s="462">
        <f t="shared" si="3"/>
        <v>-142</v>
      </c>
      <c r="O11" s="462">
        <f t="shared" si="4"/>
        <v>-142000</v>
      </c>
      <c r="P11" s="484">
        <f t="shared" si="5"/>
        <v>-0.142</v>
      </c>
      <c r="Q11" s="468"/>
    </row>
    <row r="12" spans="1:17" ht="24" customHeight="1">
      <c r="A12" s="267">
        <v>3</v>
      </c>
      <c r="B12" s="269" t="s">
        <v>217</v>
      </c>
      <c r="C12" s="417">
        <v>4864846</v>
      </c>
      <c r="D12" s="271" t="s">
        <v>12</v>
      </c>
      <c r="E12" s="270" t="s">
        <v>346</v>
      </c>
      <c r="F12" s="271">
        <v>1000</v>
      </c>
      <c r="G12" s="460">
        <v>4119</v>
      </c>
      <c r="H12" s="461">
        <v>4110</v>
      </c>
      <c r="I12" s="462">
        <f t="shared" si="0"/>
        <v>9</v>
      </c>
      <c r="J12" s="462">
        <f t="shared" si="1"/>
        <v>9000</v>
      </c>
      <c r="K12" s="483">
        <f t="shared" si="2"/>
        <v>0.009</v>
      </c>
      <c r="L12" s="460">
        <v>52171</v>
      </c>
      <c r="M12" s="461">
        <v>51771</v>
      </c>
      <c r="N12" s="462">
        <f t="shared" si="3"/>
        <v>400</v>
      </c>
      <c r="O12" s="462">
        <f t="shared" si="4"/>
        <v>400000</v>
      </c>
      <c r="P12" s="484">
        <f t="shared" si="5"/>
        <v>0.4</v>
      </c>
      <c r="Q12" s="468"/>
    </row>
    <row r="13" spans="1:17" ht="24" customHeight="1">
      <c r="A13" s="267">
        <v>4</v>
      </c>
      <c r="B13" s="269" t="s">
        <v>218</v>
      </c>
      <c r="C13" s="417">
        <v>4864918</v>
      </c>
      <c r="D13" s="271" t="s">
        <v>12</v>
      </c>
      <c r="E13" s="270" t="s">
        <v>346</v>
      </c>
      <c r="F13" s="271">
        <v>400</v>
      </c>
      <c r="G13" s="460">
        <v>999999</v>
      </c>
      <c r="H13" s="461">
        <v>999999</v>
      </c>
      <c r="I13" s="462">
        <f t="shared" si="0"/>
        <v>0</v>
      </c>
      <c r="J13" s="462">
        <f t="shared" si="1"/>
        <v>0</v>
      </c>
      <c r="K13" s="483">
        <f t="shared" si="2"/>
        <v>0</v>
      </c>
      <c r="L13" s="460">
        <v>332</v>
      </c>
      <c r="M13" s="461">
        <v>101</v>
      </c>
      <c r="N13" s="462">
        <f t="shared" si="3"/>
        <v>231</v>
      </c>
      <c r="O13" s="462">
        <f t="shared" si="4"/>
        <v>92400</v>
      </c>
      <c r="P13" s="484">
        <f t="shared" si="5"/>
        <v>0.0924</v>
      </c>
      <c r="Q13" s="468"/>
    </row>
    <row r="14" spans="1:17" ht="24" customHeight="1">
      <c r="A14" s="267">
        <v>5</v>
      </c>
      <c r="B14" s="269" t="s">
        <v>406</v>
      </c>
      <c r="C14" s="417">
        <v>4864850</v>
      </c>
      <c r="D14" s="271" t="s">
        <v>12</v>
      </c>
      <c r="E14" s="270" t="s">
        <v>346</v>
      </c>
      <c r="F14" s="271">
        <v>1000</v>
      </c>
      <c r="G14" s="460">
        <v>6499</v>
      </c>
      <c r="H14" s="461">
        <v>6494</v>
      </c>
      <c r="I14" s="462">
        <f t="shared" si="0"/>
        <v>5</v>
      </c>
      <c r="J14" s="462">
        <f t="shared" si="1"/>
        <v>5000</v>
      </c>
      <c r="K14" s="483">
        <f t="shared" si="2"/>
        <v>0.005</v>
      </c>
      <c r="L14" s="460">
        <v>12038</v>
      </c>
      <c r="M14" s="461">
        <v>11773</v>
      </c>
      <c r="N14" s="462">
        <f t="shared" si="3"/>
        <v>265</v>
      </c>
      <c r="O14" s="462">
        <f t="shared" si="4"/>
        <v>265000</v>
      </c>
      <c r="P14" s="484">
        <f t="shared" si="5"/>
        <v>0.265</v>
      </c>
      <c r="Q14" s="468"/>
    </row>
    <row r="15" spans="1:17" ht="24" customHeight="1">
      <c r="A15" s="267">
        <v>6</v>
      </c>
      <c r="B15" s="269" t="s">
        <v>405</v>
      </c>
      <c r="C15" s="417">
        <v>5128425</v>
      </c>
      <c r="D15" s="271" t="s">
        <v>12</v>
      </c>
      <c r="E15" s="270" t="s">
        <v>346</v>
      </c>
      <c r="F15" s="271">
        <v>400</v>
      </c>
      <c r="G15" s="460">
        <v>999999</v>
      </c>
      <c r="H15" s="461">
        <v>999999</v>
      </c>
      <c r="I15" s="462">
        <f t="shared" si="0"/>
        <v>0</v>
      </c>
      <c r="J15" s="462">
        <f t="shared" si="1"/>
        <v>0</v>
      </c>
      <c r="K15" s="483">
        <f t="shared" si="2"/>
        <v>0</v>
      </c>
      <c r="L15" s="460">
        <v>999081</v>
      </c>
      <c r="M15" s="461">
        <v>999445</v>
      </c>
      <c r="N15" s="462">
        <f t="shared" si="3"/>
        <v>-364</v>
      </c>
      <c r="O15" s="462">
        <f t="shared" si="4"/>
        <v>-145600</v>
      </c>
      <c r="P15" s="484">
        <f t="shared" si="5"/>
        <v>-0.1456</v>
      </c>
      <c r="Q15" s="468"/>
    </row>
    <row r="16" spans="1:17" ht="24" customHeight="1">
      <c r="A16" s="674" t="s">
        <v>219</v>
      </c>
      <c r="B16" s="269"/>
      <c r="C16" s="417"/>
      <c r="D16" s="271"/>
      <c r="E16" s="269"/>
      <c r="F16" s="271"/>
      <c r="G16" s="675"/>
      <c r="H16" s="462"/>
      <c r="I16" s="462"/>
      <c r="J16" s="462"/>
      <c r="K16" s="483"/>
      <c r="L16" s="675"/>
      <c r="M16" s="462"/>
      <c r="N16" s="462"/>
      <c r="O16" s="462"/>
      <c r="P16" s="484"/>
      <c r="Q16" s="468"/>
    </row>
    <row r="17" spans="1:17" ht="24" customHeight="1">
      <c r="A17" s="267">
        <v>7</v>
      </c>
      <c r="B17" s="269" t="s">
        <v>236</v>
      </c>
      <c r="C17" s="417">
        <v>4864804</v>
      </c>
      <c r="D17" s="271" t="s">
        <v>12</v>
      </c>
      <c r="E17" s="270" t="s">
        <v>346</v>
      </c>
      <c r="F17" s="271">
        <v>1000</v>
      </c>
      <c r="G17" s="460">
        <v>995279</v>
      </c>
      <c r="H17" s="461">
        <v>995197</v>
      </c>
      <c r="I17" s="462">
        <f>G17-H17</f>
        <v>82</v>
      </c>
      <c r="J17" s="462">
        <f>$F17*I17</f>
        <v>82000</v>
      </c>
      <c r="K17" s="483">
        <f>J17/1000000</f>
        <v>0.082</v>
      </c>
      <c r="L17" s="460">
        <v>999063</v>
      </c>
      <c r="M17" s="461">
        <v>999297</v>
      </c>
      <c r="N17" s="462">
        <f>L17-M17</f>
        <v>-234</v>
      </c>
      <c r="O17" s="462">
        <f>$F17*N17</f>
        <v>-234000</v>
      </c>
      <c r="P17" s="484">
        <f>O17/1000000</f>
        <v>-0.234</v>
      </c>
      <c r="Q17" s="468"/>
    </row>
    <row r="18" spans="1:17" ht="24" customHeight="1">
      <c r="A18" s="267">
        <v>8</v>
      </c>
      <c r="B18" s="269" t="s">
        <v>235</v>
      </c>
      <c r="C18" s="417">
        <v>4864845</v>
      </c>
      <c r="D18" s="271" t="s">
        <v>12</v>
      </c>
      <c r="E18" s="270" t="s">
        <v>346</v>
      </c>
      <c r="F18" s="271">
        <v>1000</v>
      </c>
      <c r="G18" s="460">
        <v>1</v>
      </c>
      <c r="H18" s="461">
        <v>0</v>
      </c>
      <c r="I18" s="462">
        <f>G18-H18</f>
        <v>1</v>
      </c>
      <c r="J18" s="462">
        <f>$F18*I18</f>
        <v>1000</v>
      </c>
      <c r="K18" s="483">
        <f>J18/1000000</f>
        <v>0.001</v>
      </c>
      <c r="L18" s="460">
        <v>10</v>
      </c>
      <c r="M18" s="461">
        <v>9</v>
      </c>
      <c r="N18" s="462">
        <f>L18-M18</f>
        <v>1</v>
      </c>
      <c r="O18" s="462">
        <f>$F18*N18</f>
        <v>1000</v>
      </c>
      <c r="P18" s="484">
        <f>O18/1000000</f>
        <v>0.001</v>
      </c>
      <c r="Q18" s="468"/>
    </row>
    <row r="19" spans="1:17" ht="24" customHeight="1">
      <c r="A19" s="268"/>
      <c r="B19" s="676" t="s">
        <v>230</v>
      </c>
      <c r="C19" s="677"/>
      <c r="D19" s="271"/>
      <c r="E19" s="269"/>
      <c r="F19" s="285"/>
      <c r="G19" s="402"/>
      <c r="H19" s="401"/>
      <c r="I19" s="401"/>
      <c r="J19" s="401"/>
      <c r="K19" s="678">
        <f>SUM(K10:K18)</f>
        <v>0.097</v>
      </c>
      <c r="L19" s="679"/>
      <c r="M19" s="680"/>
      <c r="N19" s="680"/>
      <c r="O19" s="680"/>
      <c r="P19" s="681">
        <f>SUM(P10:P18)</f>
        <v>0.3294</v>
      </c>
      <c r="Q19" s="468"/>
    </row>
    <row r="20" spans="1:17" ht="24" customHeight="1">
      <c r="A20" s="268"/>
      <c r="B20" s="156"/>
      <c r="C20" s="677"/>
      <c r="D20" s="271"/>
      <c r="E20" s="269"/>
      <c r="F20" s="285"/>
      <c r="G20" s="402"/>
      <c r="H20" s="401"/>
      <c r="I20" s="401"/>
      <c r="J20" s="401"/>
      <c r="K20" s="682"/>
      <c r="L20" s="402"/>
      <c r="M20" s="401"/>
      <c r="N20" s="401"/>
      <c r="O20" s="401"/>
      <c r="P20" s="683"/>
      <c r="Q20" s="468"/>
    </row>
    <row r="21" spans="1:17" ht="24" customHeight="1">
      <c r="A21" s="674" t="s">
        <v>220</v>
      </c>
      <c r="B21" s="88"/>
      <c r="C21" s="684"/>
      <c r="D21" s="285"/>
      <c r="E21" s="88"/>
      <c r="F21" s="285"/>
      <c r="G21" s="402"/>
      <c r="H21" s="401"/>
      <c r="I21" s="401"/>
      <c r="J21" s="401"/>
      <c r="K21" s="671"/>
      <c r="L21" s="402"/>
      <c r="M21" s="401"/>
      <c r="N21" s="401"/>
      <c r="O21" s="401"/>
      <c r="P21" s="672"/>
      <c r="Q21" s="468"/>
    </row>
    <row r="22" spans="1:17" ht="24" customHeight="1">
      <c r="A22" s="268"/>
      <c r="B22" s="88"/>
      <c r="C22" s="684"/>
      <c r="D22" s="285"/>
      <c r="E22" s="88"/>
      <c r="F22" s="285"/>
      <c r="G22" s="402"/>
      <c r="H22" s="401"/>
      <c r="I22" s="401"/>
      <c r="J22" s="401"/>
      <c r="K22" s="671"/>
      <c r="L22" s="402"/>
      <c r="M22" s="401"/>
      <c r="N22" s="401"/>
      <c r="O22" s="401"/>
      <c r="P22" s="672"/>
      <c r="Q22" s="468"/>
    </row>
    <row r="23" spans="1:17" ht="24" customHeight="1">
      <c r="A23" s="267">
        <v>9</v>
      </c>
      <c r="B23" s="88" t="s">
        <v>221</v>
      </c>
      <c r="C23" s="417">
        <v>4865065</v>
      </c>
      <c r="D23" s="285" t="s">
        <v>12</v>
      </c>
      <c r="E23" s="270" t="s">
        <v>346</v>
      </c>
      <c r="F23" s="271">
        <v>100</v>
      </c>
      <c r="G23" s="460">
        <v>3438</v>
      </c>
      <c r="H23" s="461">
        <v>3438</v>
      </c>
      <c r="I23" s="462">
        <f aca="true" t="shared" si="6" ref="I23:I29">G23-H23</f>
        <v>0</v>
      </c>
      <c r="J23" s="462">
        <f aca="true" t="shared" si="7" ref="J23:J29">$F23*I23</f>
        <v>0</v>
      </c>
      <c r="K23" s="483">
        <f aca="true" t="shared" si="8" ref="K23:K29">J23/1000000</f>
        <v>0</v>
      </c>
      <c r="L23" s="460">
        <v>34490</v>
      </c>
      <c r="M23" s="461">
        <v>34490</v>
      </c>
      <c r="N23" s="462">
        <f aca="true" t="shared" si="9" ref="N23:N29">L23-M23</f>
        <v>0</v>
      </c>
      <c r="O23" s="462">
        <f aca="true" t="shared" si="10" ref="O23:O29">$F23*N23</f>
        <v>0</v>
      </c>
      <c r="P23" s="484">
        <f aca="true" t="shared" si="11" ref="P23:P29">O23/1000000</f>
        <v>0</v>
      </c>
      <c r="Q23" s="468"/>
    </row>
    <row r="24" spans="1:17" ht="24" customHeight="1">
      <c r="A24" s="267">
        <v>10</v>
      </c>
      <c r="B24" s="88" t="s">
        <v>222</v>
      </c>
      <c r="C24" s="417">
        <v>4865066</v>
      </c>
      <c r="D24" s="285" t="s">
        <v>12</v>
      </c>
      <c r="E24" s="270" t="s">
        <v>346</v>
      </c>
      <c r="F24" s="271">
        <v>100</v>
      </c>
      <c r="G24" s="460">
        <v>57665</v>
      </c>
      <c r="H24" s="461">
        <v>57249</v>
      </c>
      <c r="I24" s="462">
        <f t="shared" si="6"/>
        <v>416</v>
      </c>
      <c r="J24" s="462">
        <f t="shared" si="7"/>
        <v>41600</v>
      </c>
      <c r="K24" s="483">
        <f t="shared" si="8"/>
        <v>0.0416</v>
      </c>
      <c r="L24" s="460">
        <v>91219</v>
      </c>
      <c r="M24" s="461">
        <v>90179</v>
      </c>
      <c r="N24" s="462">
        <f t="shared" si="9"/>
        <v>1040</v>
      </c>
      <c r="O24" s="462">
        <f t="shared" si="10"/>
        <v>104000</v>
      </c>
      <c r="P24" s="484">
        <f t="shared" si="11"/>
        <v>0.104</v>
      </c>
      <c r="Q24" s="468"/>
    </row>
    <row r="25" spans="1:17" ht="24" customHeight="1">
      <c r="A25" s="267">
        <v>11</v>
      </c>
      <c r="B25" s="88" t="s">
        <v>223</v>
      </c>
      <c r="C25" s="417">
        <v>4865067</v>
      </c>
      <c r="D25" s="285" t="s">
        <v>12</v>
      </c>
      <c r="E25" s="270" t="s">
        <v>346</v>
      </c>
      <c r="F25" s="271">
        <v>100</v>
      </c>
      <c r="G25" s="460">
        <v>77959</v>
      </c>
      <c r="H25" s="461">
        <v>77959</v>
      </c>
      <c r="I25" s="462">
        <f t="shared" si="6"/>
        <v>0</v>
      </c>
      <c r="J25" s="462">
        <f t="shared" si="7"/>
        <v>0</v>
      </c>
      <c r="K25" s="483">
        <f t="shared" si="8"/>
        <v>0</v>
      </c>
      <c r="L25" s="460">
        <v>16634</v>
      </c>
      <c r="M25" s="461">
        <v>16447</v>
      </c>
      <c r="N25" s="462">
        <f t="shared" si="9"/>
        <v>187</v>
      </c>
      <c r="O25" s="462">
        <f t="shared" si="10"/>
        <v>18700</v>
      </c>
      <c r="P25" s="484">
        <f t="shared" si="11"/>
        <v>0.0187</v>
      </c>
      <c r="Q25" s="468"/>
    </row>
    <row r="26" spans="1:17" ht="24" customHeight="1">
      <c r="A26" s="267">
        <v>12</v>
      </c>
      <c r="B26" s="88" t="s">
        <v>224</v>
      </c>
      <c r="C26" s="417">
        <v>4865078</v>
      </c>
      <c r="D26" s="285" t="s">
        <v>12</v>
      </c>
      <c r="E26" s="270" t="s">
        <v>346</v>
      </c>
      <c r="F26" s="271">
        <v>100</v>
      </c>
      <c r="G26" s="460">
        <v>61662</v>
      </c>
      <c r="H26" s="461">
        <v>61634</v>
      </c>
      <c r="I26" s="462">
        <f t="shared" si="6"/>
        <v>28</v>
      </c>
      <c r="J26" s="462">
        <f t="shared" si="7"/>
        <v>2800</v>
      </c>
      <c r="K26" s="483">
        <f t="shared" si="8"/>
        <v>0.0028</v>
      </c>
      <c r="L26" s="460">
        <v>112425</v>
      </c>
      <c r="M26" s="461">
        <v>111225</v>
      </c>
      <c r="N26" s="462">
        <f t="shared" si="9"/>
        <v>1200</v>
      </c>
      <c r="O26" s="462">
        <f t="shared" si="10"/>
        <v>120000</v>
      </c>
      <c r="P26" s="484">
        <f t="shared" si="11"/>
        <v>0.12</v>
      </c>
      <c r="Q26" s="468"/>
    </row>
    <row r="27" spans="1:17" ht="19.5" customHeight="1">
      <c r="A27" s="267">
        <v>13</v>
      </c>
      <c r="B27" s="88" t="s">
        <v>224</v>
      </c>
      <c r="C27" s="516">
        <v>4902599</v>
      </c>
      <c r="D27" s="755" t="s">
        <v>12</v>
      </c>
      <c r="E27" s="270" t="s">
        <v>346</v>
      </c>
      <c r="F27" s="756">
        <v>100</v>
      </c>
      <c r="G27" s="460">
        <v>0</v>
      </c>
      <c r="H27" s="461">
        <v>0</v>
      </c>
      <c r="I27" s="462">
        <f t="shared" si="6"/>
        <v>0</v>
      </c>
      <c r="J27" s="462">
        <f t="shared" si="7"/>
        <v>0</v>
      </c>
      <c r="K27" s="483">
        <f t="shared" si="8"/>
        <v>0</v>
      </c>
      <c r="L27" s="460">
        <v>0</v>
      </c>
      <c r="M27" s="461">
        <v>0</v>
      </c>
      <c r="N27" s="462">
        <f t="shared" si="9"/>
        <v>0</v>
      </c>
      <c r="O27" s="462">
        <f t="shared" si="10"/>
        <v>0</v>
      </c>
      <c r="P27" s="484">
        <f t="shared" si="11"/>
        <v>0</v>
      </c>
      <c r="Q27" s="486"/>
    </row>
    <row r="28" spans="1:17" ht="24" customHeight="1">
      <c r="A28" s="267">
        <v>14</v>
      </c>
      <c r="B28" s="88" t="s">
        <v>225</v>
      </c>
      <c r="C28" s="417">
        <v>4902552</v>
      </c>
      <c r="D28" s="285" t="s">
        <v>12</v>
      </c>
      <c r="E28" s="270" t="s">
        <v>346</v>
      </c>
      <c r="F28" s="731">
        <v>75</v>
      </c>
      <c r="G28" s="460">
        <v>629</v>
      </c>
      <c r="H28" s="461">
        <v>629</v>
      </c>
      <c r="I28" s="462">
        <f>G28-H28</f>
        <v>0</v>
      </c>
      <c r="J28" s="462">
        <f t="shared" si="7"/>
        <v>0</v>
      </c>
      <c r="K28" s="483">
        <f t="shared" si="8"/>
        <v>0</v>
      </c>
      <c r="L28" s="460">
        <v>1305</v>
      </c>
      <c r="M28" s="461">
        <v>1155</v>
      </c>
      <c r="N28" s="462">
        <f>L28-M28</f>
        <v>150</v>
      </c>
      <c r="O28" s="462">
        <f t="shared" si="10"/>
        <v>11250</v>
      </c>
      <c r="P28" s="484">
        <f t="shared" si="11"/>
        <v>0.01125</v>
      </c>
      <c r="Q28" s="468"/>
    </row>
    <row r="29" spans="1:17" ht="24" customHeight="1">
      <c r="A29" s="267">
        <v>15</v>
      </c>
      <c r="B29" s="88" t="s">
        <v>225</v>
      </c>
      <c r="C29" s="417">
        <v>4865075</v>
      </c>
      <c r="D29" s="285" t="s">
        <v>12</v>
      </c>
      <c r="E29" s="270" t="s">
        <v>346</v>
      </c>
      <c r="F29" s="271">
        <v>100</v>
      </c>
      <c r="G29" s="460">
        <v>10279</v>
      </c>
      <c r="H29" s="461">
        <v>10255</v>
      </c>
      <c r="I29" s="462">
        <f t="shared" si="6"/>
        <v>24</v>
      </c>
      <c r="J29" s="462">
        <f t="shared" si="7"/>
        <v>2400</v>
      </c>
      <c r="K29" s="483">
        <f t="shared" si="8"/>
        <v>0.0024</v>
      </c>
      <c r="L29" s="460">
        <v>3981</v>
      </c>
      <c r="M29" s="461">
        <v>3806</v>
      </c>
      <c r="N29" s="462">
        <f t="shared" si="9"/>
        <v>175</v>
      </c>
      <c r="O29" s="462">
        <f t="shared" si="10"/>
        <v>17500</v>
      </c>
      <c r="P29" s="484">
        <f t="shared" si="11"/>
        <v>0.0175</v>
      </c>
      <c r="Q29" s="479"/>
    </row>
    <row r="30" spans="1:17" ht="24" customHeight="1">
      <c r="A30" s="674" t="s">
        <v>226</v>
      </c>
      <c r="B30" s="156"/>
      <c r="C30" s="685"/>
      <c r="D30" s="156"/>
      <c r="E30" s="88"/>
      <c r="F30" s="271"/>
      <c r="G30" s="675"/>
      <c r="H30" s="462"/>
      <c r="I30" s="462"/>
      <c r="J30" s="462"/>
      <c r="K30" s="686">
        <f>SUM(K23:K28)</f>
        <v>0.044399999999999995</v>
      </c>
      <c r="L30" s="675"/>
      <c r="M30" s="462"/>
      <c r="N30" s="462"/>
      <c r="O30" s="462"/>
      <c r="P30" s="687">
        <f>SUM(P23:P28)</f>
        <v>0.25395</v>
      </c>
      <c r="Q30" s="468"/>
    </row>
    <row r="31" spans="1:17" ht="24" customHeight="1">
      <c r="A31" s="419" t="s">
        <v>232</v>
      </c>
      <c r="B31" s="156"/>
      <c r="C31" s="685"/>
      <c r="D31" s="156"/>
      <c r="E31" s="88"/>
      <c r="F31" s="271"/>
      <c r="G31" s="675"/>
      <c r="H31" s="462"/>
      <c r="I31" s="462"/>
      <c r="J31" s="462"/>
      <c r="K31" s="686"/>
      <c r="L31" s="675"/>
      <c r="M31" s="462"/>
      <c r="N31" s="462"/>
      <c r="O31" s="462"/>
      <c r="P31" s="687"/>
      <c r="Q31" s="468"/>
    </row>
    <row r="32" spans="1:17" ht="24" customHeight="1">
      <c r="A32" s="670" t="s">
        <v>227</v>
      </c>
      <c r="B32" s="88"/>
      <c r="C32" s="544"/>
      <c r="D32" s="88"/>
      <c r="E32" s="88"/>
      <c r="F32" s="285"/>
      <c r="G32" s="675"/>
      <c r="H32" s="462"/>
      <c r="I32" s="462"/>
      <c r="J32" s="462"/>
      <c r="K32" s="483"/>
      <c r="L32" s="675"/>
      <c r="M32" s="462"/>
      <c r="N32" s="462"/>
      <c r="O32" s="462"/>
      <c r="P32" s="484"/>
      <c r="Q32" s="468"/>
    </row>
    <row r="33" spans="1:17" ht="24" customHeight="1">
      <c r="A33" s="267">
        <v>16</v>
      </c>
      <c r="B33" s="688" t="s">
        <v>228</v>
      </c>
      <c r="C33" s="685">
        <v>4902545</v>
      </c>
      <c r="D33" s="271" t="s">
        <v>12</v>
      </c>
      <c r="E33" s="270" t="s">
        <v>346</v>
      </c>
      <c r="F33" s="271">
        <v>50</v>
      </c>
      <c r="G33" s="460">
        <v>0</v>
      </c>
      <c r="H33" s="461">
        <v>0</v>
      </c>
      <c r="I33" s="462">
        <f>G33-H33</f>
        <v>0</v>
      </c>
      <c r="J33" s="462">
        <f>$F33*I33</f>
        <v>0</v>
      </c>
      <c r="K33" s="483">
        <f>J33/1000000</f>
        <v>0</v>
      </c>
      <c r="L33" s="460">
        <v>0</v>
      </c>
      <c r="M33" s="461">
        <v>0</v>
      </c>
      <c r="N33" s="462">
        <f>L33-M33</f>
        <v>0</v>
      </c>
      <c r="O33" s="462">
        <f>$F33*N33</f>
        <v>0</v>
      </c>
      <c r="P33" s="484">
        <f>O33/1000000</f>
        <v>0</v>
      </c>
      <c r="Q33" s="468"/>
    </row>
    <row r="34" spans="1:17" ht="24" customHeight="1">
      <c r="A34" s="674" t="s">
        <v>229</v>
      </c>
      <c r="B34" s="156"/>
      <c r="C34" s="689"/>
      <c r="D34" s="688"/>
      <c r="E34" s="88"/>
      <c r="F34" s="271"/>
      <c r="G34" s="106"/>
      <c r="H34" s="401"/>
      <c r="I34" s="401"/>
      <c r="J34" s="401"/>
      <c r="K34" s="678">
        <f>SUM(K33)</f>
        <v>0</v>
      </c>
      <c r="L34" s="402"/>
      <c r="M34" s="401"/>
      <c r="N34" s="401"/>
      <c r="O34" s="401"/>
      <c r="P34" s="681">
        <f>SUM(P33)</f>
        <v>0</v>
      </c>
      <c r="Q34" s="468"/>
    </row>
    <row r="35" spans="1:17" ht="19.5" customHeight="1" thickBot="1">
      <c r="A35" s="72"/>
      <c r="B35" s="73"/>
      <c r="C35" s="74"/>
      <c r="D35" s="75"/>
      <c r="E35" s="76"/>
      <c r="F35" s="76"/>
      <c r="G35" s="77"/>
      <c r="H35" s="524"/>
      <c r="I35" s="524"/>
      <c r="J35" s="524"/>
      <c r="K35" s="690"/>
      <c r="L35" s="691"/>
      <c r="M35" s="524"/>
      <c r="N35" s="524"/>
      <c r="O35" s="524"/>
      <c r="P35" s="692"/>
      <c r="Q35" s="583"/>
    </row>
    <row r="36" spans="1:16" ht="13.5" thickTop="1">
      <c r="A36" s="71"/>
      <c r="B36" s="79"/>
      <c r="C36" s="63"/>
      <c r="D36" s="65"/>
      <c r="E36" s="64"/>
      <c r="F36" s="64"/>
      <c r="G36" s="80"/>
      <c r="H36" s="646"/>
      <c r="I36" s="401"/>
      <c r="J36" s="401"/>
      <c r="K36" s="671"/>
      <c r="L36" s="646"/>
      <c r="M36" s="646"/>
      <c r="N36" s="401"/>
      <c r="O36" s="401"/>
      <c r="P36" s="693"/>
    </row>
    <row r="37" spans="1:16" ht="12.75">
      <c r="A37" s="71"/>
      <c r="B37" s="79"/>
      <c r="C37" s="63"/>
      <c r="D37" s="65"/>
      <c r="E37" s="64"/>
      <c r="F37" s="64"/>
      <c r="G37" s="80"/>
      <c r="H37" s="646"/>
      <c r="I37" s="401"/>
      <c r="J37" s="401"/>
      <c r="K37" s="671"/>
      <c r="L37" s="646"/>
      <c r="M37" s="646"/>
      <c r="N37" s="401"/>
      <c r="O37" s="401"/>
      <c r="P37" s="693"/>
    </row>
    <row r="38" spans="1:16" ht="12.75">
      <c r="A38" s="646"/>
      <c r="B38" s="513"/>
      <c r="C38" s="513"/>
      <c r="D38" s="513"/>
      <c r="E38" s="513"/>
      <c r="F38" s="513"/>
      <c r="G38" s="513"/>
      <c r="H38" s="513"/>
      <c r="I38" s="513"/>
      <c r="J38" s="513"/>
      <c r="K38" s="694"/>
      <c r="L38" s="513"/>
      <c r="M38" s="513"/>
      <c r="N38" s="513"/>
      <c r="O38" s="513"/>
      <c r="P38" s="695"/>
    </row>
    <row r="39" spans="1:16" ht="20.25">
      <c r="A39" s="172"/>
      <c r="B39" s="676" t="s">
        <v>226</v>
      </c>
      <c r="C39" s="696"/>
      <c r="D39" s="696"/>
      <c r="E39" s="696"/>
      <c r="F39" s="696"/>
      <c r="G39" s="696"/>
      <c r="H39" s="696"/>
      <c r="I39" s="696"/>
      <c r="J39" s="696"/>
      <c r="K39" s="678">
        <f>K30-K34</f>
        <v>0.044399999999999995</v>
      </c>
      <c r="L39" s="697"/>
      <c r="M39" s="697"/>
      <c r="N39" s="697"/>
      <c r="O39" s="697"/>
      <c r="P39" s="698">
        <f>P30-P34</f>
        <v>0.25395</v>
      </c>
    </row>
    <row r="40" spans="1:16" ht="20.25">
      <c r="A40" s="96"/>
      <c r="B40" s="676" t="s">
        <v>230</v>
      </c>
      <c r="C40" s="684"/>
      <c r="D40" s="684"/>
      <c r="E40" s="684"/>
      <c r="F40" s="684"/>
      <c r="G40" s="684"/>
      <c r="H40" s="684"/>
      <c r="I40" s="684"/>
      <c r="J40" s="684"/>
      <c r="K40" s="678">
        <f>K19</f>
        <v>0.097</v>
      </c>
      <c r="L40" s="697"/>
      <c r="M40" s="697"/>
      <c r="N40" s="697"/>
      <c r="O40" s="697"/>
      <c r="P40" s="698">
        <f>P19</f>
        <v>0.3294</v>
      </c>
    </row>
    <row r="41" spans="1:16" ht="18">
      <c r="A41" s="96"/>
      <c r="B41" s="88"/>
      <c r="C41" s="92"/>
      <c r="D41" s="92"/>
      <c r="E41" s="92"/>
      <c r="F41" s="92"/>
      <c r="G41" s="92"/>
      <c r="H41" s="92"/>
      <c r="I41" s="92"/>
      <c r="J41" s="92"/>
      <c r="K41" s="699"/>
      <c r="L41" s="700"/>
      <c r="M41" s="700"/>
      <c r="N41" s="700"/>
      <c r="O41" s="700"/>
      <c r="P41" s="701"/>
    </row>
    <row r="42" spans="1:16" ht="3" customHeight="1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699"/>
      <c r="L42" s="700"/>
      <c r="M42" s="700"/>
      <c r="N42" s="700"/>
      <c r="O42" s="700"/>
      <c r="P42" s="701"/>
    </row>
    <row r="43" spans="1:16" ht="23.25">
      <c r="A43" s="96"/>
      <c r="B43" s="398" t="s">
        <v>233</v>
      </c>
      <c r="C43" s="702"/>
      <c r="D43" s="3"/>
      <c r="E43" s="3"/>
      <c r="F43" s="3"/>
      <c r="G43" s="3"/>
      <c r="H43" s="3"/>
      <c r="I43" s="3"/>
      <c r="J43" s="3"/>
      <c r="K43" s="703">
        <f>SUM(K39:K42)</f>
        <v>0.1414</v>
      </c>
      <c r="L43" s="704"/>
      <c r="M43" s="704"/>
      <c r="N43" s="704"/>
      <c r="O43" s="704"/>
      <c r="P43" s="705">
        <f>SUM(P39:P42)</f>
        <v>0.58335</v>
      </c>
    </row>
    <row r="44" ht="12.75">
      <c r="K44" s="706"/>
    </row>
    <row r="45" ht="13.5" thickBot="1">
      <c r="K45" s="706"/>
    </row>
    <row r="46" spans="1:17" ht="12.75">
      <c r="A46" s="589"/>
      <c r="B46" s="590"/>
      <c r="C46" s="590"/>
      <c r="D46" s="590"/>
      <c r="E46" s="590"/>
      <c r="F46" s="590"/>
      <c r="G46" s="590"/>
      <c r="H46" s="584"/>
      <c r="I46" s="584"/>
      <c r="J46" s="584"/>
      <c r="K46" s="584"/>
      <c r="L46" s="584"/>
      <c r="M46" s="584"/>
      <c r="N46" s="584"/>
      <c r="O46" s="584"/>
      <c r="P46" s="584"/>
      <c r="Q46" s="585"/>
    </row>
    <row r="47" spans="1:17" ht="23.25">
      <c r="A47" s="591" t="s">
        <v>327</v>
      </c>
      <c r="B47" s="592"/>
      <c r="C47" s="592"/>
      <c r="D47" s="592"/>
      <c r="E47" s="592"/>
      <c r="F47" s="592"/>
      <c r="G47" s="592"/>
      <c r="H47" s="505"/>
      <c r="I47" s="505"/>
      <c r="J47" s="505"/>
      <c r="K47" s="505"/>
      <c r="L47" s="505"/>
      <c r="M47" s="505"/>
      <c r="N47" s="505"/>
      <c r="O47" s="505"/>
      <c r="P47" s="505"/>
      <c r="Q47" s="586"/>
    </row>
    <row r="48" spans="1:17" ht="12.75">
      <c r="A48" s="593"/>
      <c r="B48" s="592"/>
      <c r="C48" s="592"/>
      <c r="D48" s="592"/>
      <c r="E48" s="592"/>
      <c r="F48" s="592"/>
      <c r="G48" s="592"/>
      <c r="H48" s="505"/>
      <c r="I48" s="505"/>
      <c r="J48" s="505"/>
      <c r="K48" s="505"/>
      <c r="L48" s="505"/>
      <c r="M48" s="505"/>
      <c r="N48" s="505"/>
      <c r="O48" s="505"/>
      <c r="P48" s="505"/>
      <c r="Q48" s="586"/>
    </row>
    <row r="49" spans="1:17" ht="18">
      <c r="A49" s="594"/>
      <c r="B49" s="595"/>
      <c r="C49" s="595"/>
      <c r="D49" s="595"/>
      <c r="E49" s="595"/>
      <c r="F49" s="595"/>
      <c r="G49" s="595"/>
      <c r="H49" s="505"/>
      <c r="I49" s="505"/>
      <c r="J49" s="582"/>
      <c r="K49" s="707" t="s">
        <v>339</v>
      </c>
      <c r="L49" s="505"/>
      <c r="M49" s="505"/>
      <c r="N49" s="505"/>
      <c r="O49" s="505"/>
      <c r="P49" s="708" t="s">
        <v>340</v>
      </c>
      <c r="Q49" s="586"/>
    </row>
    <row r="50" spans="1:17" ht="12.75">
      <c r="A50" s="597"/>
      <c r="B50" s="96"/>
      <c r="C50" s="96"/>
      <c r="D50" s="96"/>
      <c r="E50" s="96"/>
      <c r="F50" s="96"/>
      <c r="G50" s="96"/>
      <c r="H50" s="505"/>
      <c r="I50" s="505"/>
      <c r="J50" s="505"/>
      <c r="K50" s="505"/>
      <c r="L50" s="505"/>
      <c r="M50" s="505"/>
      <c r="N50" s="505"/>
      <c r="O50" s="505"/>
      <c r="P50" s="505"/>
      <c r="Q50" s="586"/>
    </row>
    <row r="51" spans="1:17" ht="12.75">
      <c r="A51" s="597"/>
      <c r="B51" s="96"/>
      <c r="C51" s="96"/>
      <c r="D51" s="96"/>
      <c r="E51" s="96"/>
      <c r="F51" s="96"/>
      <c r="G51" s="96"/>
      <c r="H51" s="505"/>
      <c r="I51" s="505"/>
      <c r="J51" s="505"/>
      <c r="K51" s="505"/>
      <c r="L51" s="505"/>
      <c r="M51" s="505"/>
      <c r="N51" s="505"/>
      <c r="O51" s="505"/>
      <c r="P51" s="505"/>
      <c r="Q51" s="586"/>
    </row>
    <row r="52" spans="1:17" ht="23.25">
      <c r="A52" s="591" t="s">
        <v>330</v>
      </c>
      <c r="B52" s="599"/>
      <c r="C52" s="599"/>
      <c r="D52" s="600"/>
      <c r="E52" s="600"/>
      <c r="F52" s="601"/>
      <c r="G52" s="600"/>
      <c r="H52" s="505"/>
      <c r="I52" s="505"/>
      <c r="J52" s="505"/>
      <c r="K52" s="709">
        <f>K43</f>
        <v>0.1414</v>
      </c>
      <c r="L52" s="595" t="s">
        <v>328</v>
      </c>
      <c r="M52" s="505"/>
      <c r="N52" s="505"/>
      <c r="O52" s="505"/>
      <c r="P52" s="709">
        <f>P43</f>
        <v>0.58335</v>
      </c>
      <c r="Q52" s="710" t="s">
        <v>328</v>
      </c>
    </row>
    <row r="53" spans="1:17" ht="23.25">
      <c r="A53" s="711"/>
      <c r="B53" s="605"/>
      <c r="C53" s="605"/>
      <c r="D53" s="592"/>
      <c r="E53" s="592"/>
      <c r="F53" s="606"/>
      <c r="G53" s="592"/>
      <c r="H53" s="505"/>
      <c r="I53" s="505"/>
      <c r="J53" s="505"/>
      <c r="K53" s="704"/>
      <c r="L53" s="658"/>
      <c r="M53" s="505"/>
      <c r="N53" s="505"/>
      <c r="O53" s="505"/>
      <c r="P53" s="704"/>
      <c r="Q53" s="712"/>
    </row>
    <row r="54" spans="1:17" ht="23.25">
      <c r="A54" s="713" t="s">
        <v>329</v>
      </c>
      <c r="B54" s="45"/>
      <c r="C54" s="45"/>
      <c r="D54" s="592"/>
      <c r="E54" s="592"/>
      <c r="F54" s="609"/>
      <c r="G54" s="600"/>
      <c r="H54" s="505"/>
      <c r="I54" s="505"/>
      <c r="J54" s="505"/>
      <c r="K54" s="709">
        <f>'STEPPED UP GENCO'!K42</f>
        <v>0.0156564272</v>
      </c>
      <c r="L54" s="595" t="s">
        <v>328</v>
      </c>
      <c r="M54" s="505"/>
      <c r="N54" s="505"/>
      <c r="O54" s="505"/>
      <c r="P54" s="709">
        <f>'STEPPED UP GENCO'!P42</f>
        <v>-0.016509939999999997</v>
      </c>
      <c r="Q54" s="710" t="s">
        <v>328</v>
      </c>
    </row>
    <row r="55" spans="1:17" ht="6.75" customHeight="1">
      <c r="A55" s="610"/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86"/>
    </row>
    <row r="56" spans="1:17" ht="6.75" customHeight="1">
      <c r="A56" s="610"/>
      <c r="B56" s="505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86"/>
    </row>
    <row r="57" spans="1:17" ht="6.75" customHeight="1">
      <c r="A57" s="610"/>
      <c r="B57" s="505"/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86"/>
    </row>
    <row r="58" spans="1:17" ht="26.25" customHeight="1">
      <c r="A58" s="610"/>
      <c r="B58" s="505"/>
      <c r="C58" s="505"/>
      <c r="D58" s="505"/>
      <c r="E58" s="505"/>
      <c r="F58" s="505"/>
      <c r="G58" s="505"/>
      <c r="H58" s="599"/>
      <c r="I58" s="599"/>
      <c r="J58" s="714" t="s">
        <v>331</v>
      </c>
      <c r="K58" s="709">
        <f>SUM(K52:K57)</f>
        <v>0.1570564272</v>
      </c>
      <c r="L58" s="715" t="s">
        <v>328</v>
      </c>
      <c r="M58" s="293"/>
      <c r="N58" s="293"/>
      <c r="O58" s="293"/>
      <c r="P58" s="709">
        <f>SUM(P52:P57)</f>
        <v>0.5668400600000001</v>
      </c>
      <c r="Q58" s="715" t="s">
        <v>328</v>
      </c>
    </row>
    <row r="59" spans="1:17" ht="3" customHeight="1" thickBot="1">
      <c r="A59" s="611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8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1">
      <selection activeCell="F32" sqref="F32"/>
    </sheetView>
  </sheetViews>
  <sheetFormatPr defaultColWidth="9.140625" defaultRowHeight="12.75"/>
  <cols>
    <col min="1" max="1" width="5.140625" style="464" customWidth="1"/>
    <col min="2" max="2" width="36.8515625" style="464" customWidth="1"/>
    <col min="3" max="3" width="14.8515625" style="464" bestFit="1" customWidth="1"/>
    <col min="4" max="4" width="9.8515625" style="464" customWidth="1"/>
    <col min="5" max="5" width="16.8515625" style="464" customWidth="1"/>
    <col min="6" max="6" width="11.421875" style="464" customWidth="1"/>
    <col min="7" max="7" width="13.421875" style="464" customWidth="1"/>
    <col min="8" max="8" width="13.8515625" style="464" customWidth="1"/>
    <col min="9" max="9" width="11.00390625" style="464" customWidth="1"/>
    <col min="10" max="10" width="11.28125" style="464" customWidth="1"/>
    <col min="11" max="11" width="15.28125" style="464" customWidth="1"/>
    <col min="12" max="12" width="14.00390625" style="464" customWidth="1"/>
    <col min="13" max="13" width="13.00390625" style="464" customWidth="1"/>
    <col min="14" max="14" width="11.140625" style="464" customWidth="1"/>
    <col min="15" max="15" width="13.00390625" style="464" customWidth="1"/>
    <col min="16" max="16" width="14.7109375" style="464" customWidth="1"/>
    <col min="17" max="17" width="20.00390625" style="464" customWidth="1"/>
    <col min="18" max="16384" width="9.140625" style="464" customWidth="1"/>
  </cols>
  <sheetData>
    <row r="1" ht="26.25">
      <c r="A1" s="1" t="s">
        <v>237</v>
      </c>
    </row>
    <row r="2" spans="1:17" ht="16.5" customHeight="1">
      <c r="A2" s="303" t="s">
        <v>238</v>
      </c>
      <c r="P2" s="716" t="str">
        <f>NDPL!Q1</f>
        <v>SEPTEMBER -2017</v>
      </c>
      <c r="Q2" s="717"/>
    </row>
    <row r="3" spans="1:8" ht="23.25">
      <c r="A3" s="187" t="s">
        <v>285</v>
      </c>
      <c r="H3" s="562"/>
    </row>
    <row r="4" spans="1:16" ht="24" thickBot="1">
      <c r="A4" s="3"/>
      <c r="G4" s="505"/>
      <c r="H4" s="505"/>
      <c r="I4" s="48" t="s">
        <v>397</v>
      </c>
      <c r="J4" s="505"/>
      <c r="K4" s="505"/>
      <c r="L4" s="505"/>
      <c r="M4" s="505"/>
      <c r="N4" s="48" t="s">
        <v>398</v>
      </c>
      <c r="O4" s="505"/>
      <c r="P4" s="505"/>
    </row>
    <row r="5" spans="1:17" ht="43.5" customHeight="1" thickBot="1" thickTop="1">
      <c r="A5" s="563" t="s">
        <v>8</v>
      </c>
      <c r="B5" s="534" t="s">
        <v>9</v>
      </c>
      <c r="C5" s="535" t="s">
        <v>1</v>
      </c>
      <c r="D5" s="535" t="s">
        <v>2</v>
      </c>
      <c r="E5" s="535" t="s">
        <v>3</v>
      </c>
      <c r="F5" s="535" t="s">
        <v>10</v>
      </c>
      <c r="G5" s="533" t="str">
        <f>NDPL!G5</f>
        <v>FINAL READING 01/10/2017</v>
      </c>
      <c r="H5" s="535" t="str">
        <f>NDPL!H5</f>
        <v>INTIAL READING 01/09/2017</v>
      </c>
      <c r="I5" s="535" t="s">
        <v>4</v>
      </c>
      <c r="J5" s="535" t="s">
        <v>5</v>
      </c>
      <c r="K5" s="564" t="s">
        <v>6</v>
      </c>
      <c r="L5" s="533" t="str">
        <f>NDPL!G5</f>
        <v>FINAL READING 01/10/2017</v>
      </c>
      <c r="M5" s="535" t="str">
        <f>NDPL!H5</f>
        <v>INTIAL READING 01/09/2017</v>
      </c>
      <c r="N5" s="535" t="s">
        <v>4</v>
      </c>
      <c r="O5" s="535" t="s">
        <v>5</v>
      </c>
      <c r="P5" s="564" t="s">
        <v>6</v>
      </c>
      <c r="Q5" s="564" t="s">
        <v>309</v>
      </c>
    </row>
    <row r="6" ht="14.25" thickBot="1" thickTop="1"/>
    <row r="7" spans="1:17" ht="19.5" customHeight="1" thickTop="1">
      <c r="A7" s="286"/>
      <c r="B7" s="287" t="s">
        <v>252</v>
      </c>
      <c r="C7" s="288"/>
      <c r="D7" s="288"/>
      <c r="E7" s="288"/>
      <c r="F7" s="289"/>
      <c r="G7" s="97"/>
      <c r="H7" s="91"/>
      <c r="I7" s="91"/>
      <c r="J7" s="91"/>
      <c r="K7" s="94"/>
      <c r="L7" s="99"/>
      <c r="M7" s="476"/>
      <c r="N7" s="476"/>
      <c r="O7" s="476"/>
      <c r="P7" s="625"/>
      <c r="Q7" s="571"/>
    </row>
    <row r="8" spans="1:17" ht="19.5" customHeight="1">
      <c r="A8" s="267"/>
      <c r="B8" s="290" t="s">
        <v>253</v>
      </c>
      <c r="C8" s="291"/>
      <c r="D8" s="291"/>
      <c r="E8" s="291"/>
      <c r="F8" s="292"/>
      <c r="G8" s="38"/>
      <c r="H8" s="44"/>
      <c r="I8" s="44"/>
      <c r="J8" s="44"/>
      <c r="K8" s="42"/>
      <c r="L8" s="100"/>
      <c r="M8" s="505"/>
      <c r="N8" s="505"/>
      <c r="O8" s="505"/>
      <c r="P8" s="718"/>
      <c r="Q8" s="468"/>
    </row>
    <row r="9" spans="1:17" ht="19.5" customHeight="1">
      <c r="A9" s="267">
        <v>1</v>
      </c>
      <c r="B9" s="293" t="s">
        <v>254</v>
      </c>
      <c r="C9" s="291">
        <v>4864817</v>
      </c>
      <c r="D9" s="277" t="s">
        <v>12</v>
      </c>
      <c r="E9" s="96" t="s">
        <v>346</v>
      </c>
      <c r="F9" s="292">
        <v>100</v>
      </c>
      <c r="G9" s="460">
        <v>996332</v>
      </c>
      <c r="H9" s="291">
        <v>997359</v>
      </c>
      <c r="I9" s="463">
        <f>G9-H9</f>
        <v>-1027</v>
      </c>
      <c r="J9" s="463">
        <f>$F9*I9</f>
        <v>-102700</v>
      </c>
      <c r="K9" s="515">
        <f>J9/1000000</f>
        <v>-0.1027</v>
      </c>
      <c r="L9" s="460">
        <v>1997</v>
      </c>
      <c r="M9" s="291">
        <v>2018</v>
      </c>
      <c r="N9" s="463">
        <f>L9-M9</f>
        <v>-21</v>
      </c>
      <c r="O9" s="463">
        <f>$F9*N9</f>
        <v>-2100</v>
      </c>
      <c r="P9" s="515">
        <f>O9/1000000</f>
        <v>-0.0021</v>
      </c>
      <c r="Q9" s="480"/>
    </row>
    <row r="10" spans="1:17" ht="19.5" customHeight="1">
      <c r="A10" s="267">
        <v>2</v>
      </c>
      <c r="B10" s="293" t="s">
        <v>255</v>
      </c>
      <c r="C10" s="291">
        <v>4864794</v>
      </c>
      <c r="D10" s="277" t="s">
        <v>12</v>
      </c>
      <c r="E10" s="96" t="s">
        <v>346</v>
      </c>
      <c r="F10" s="292">
        <v>100</v>
      </c>
      <c r="G10" s="460">
        <v>39754</v>
      </c>
      <c r="H10" s="461">
        <v>36746</v>
      </c>
      <c r="I10" s="463">
        <f>G10-H10</f>
        <v>3008</v>
      </c>
      <c r="J10" s="463">
        <f>$F10*I10</f>
        <v>300800</v>
      </c>
      <c r="K10" s="515">
        <f>J10/1000000</f>
        <v>0.3008</v>
      </c>
      <c r="L10" s="460">
        <v>5275</v>
      </c>
      <c r="M10" s="461">
        <v>4995</v>
      </c>
      <c r="N10" s="463">
        <f>L10-M10</f>
        <v>280</v>
      </c>
      <c r="O10" s="463">
        <f>$F10*N10</f>
        <v>28000</v>
      </c>
      <c r="P10" s="515">
        <f>O10/1000000</f>
        <v>0.028</v>
      </c>
      <c r="Q10" s="468"/>
    </row>
    <row r="11" spans="1:17" ht="19.5" customHeight="1">
      <c r="A11" s="267">
        <v>3</v>
      </c>
      <c r="B11" s="293" t="s">
        <v>256</v>
      </c>
      <c r="C11" s="291">
        <v>4864896</v>
      </c>
      <c r="D11" s="277" t="s">
        <v>12</v>
      </c>
      <c r="E11" s="96" t="s">
        <v>346</v>
      </c>
      <c r="F11" s="292">
        <v>500</v>
      </c>
      <c r="G11" s="460">
        <v>5362</v>
      </c>
      <c r="H11" s="461">
        <v>4455</v>
      </c>
      <c r="I11" s="463">
        <f>G11-H11</f>
        <v>907</v>
      </c>
      <c r="J11" s="463">
        <f>$F11*I11</f>
        <v>453500</v>
      </c>
      <c r="K11" s="515">
        <f>J11/1000000</f>
        <v>0.4535</v>
      </c>
      <c r="L11" s="460">
        <v>2063</v>
      </c>
      <c r="M11" s="461">
        <v>1964</v>
      </c>
      <c r="N11" s="463">
        <f>L11-M11</f>
        <v>99</v>
      </c>
      <c r="O11" s="463">
        <f>$F11*N11</f>
        <v>49500</v>
      </c>
      <c r="P11" s="515">
        <f>O11/1000000</f>
        <v>0.0495</v>
      </c>
      <c r="Q11" s="468"/>
    </row>
    <row r="12" spans="1:17" ht="19.5" customHeight="1">
      <c r="A12" s="267">
        <v>4</v>
      </c>
      <c r="B12" s="293" t="s">
        <v>257</v>
      </c>
      <c r="C12" s="291">
        <v>4864863</v>
      </c>
      <c r="D12" s="277" t="s">
        <v>12</v>
      </c>
      <c r="E12" s="96" t="s">
        <v>346</v>
      </c>
      <c r="F12" s="734">
        <v>937.5</v>
      </c>
      <c r="G12" s="460">
        <v>237</v>
      </c>
      <c r="H12" s="461">
        <v>358</v>
      </c>
      <c r="I12" s="463">
        <f>G12-H12</f>
        <v>-121</v>
      </c>
      <c r="J12" s="463">
        <f>$F12*I12</f>
        <v>-113437.5</v>
      </c>
      <c r="K12" s="515">
        <f>J12/1000000</f>
        <v>-0.1134375</v>
      </c>
      <c r="L12" s="460">
        <v>144</v>
      </c>
      <c r="M12" s="461">
        <v>151</v>
      </c>
      <c r="N12" s="463">
        <f>L12-M12</f>
        <v>-7</v>
      </c>
      <c r="O12" s="463">
        <f>$F12*N12</f>
        <v>-6562.5</v>
      </c>
      <c r="P12" s="515">
        <f>O12/1000000</f>
        <v>-0.0065625</v>
      </c>
      <c r="Q12" s="735"/>
    </row>
    <row r="13" spans="1:17" ht="19.5" customHeight="1">
      <c r="A13" s="267"/>
      <c r="B13" s="290" t="s">
        <v>258</v>
      </c>
      <c r="C13" s="291"/>
      <c r="D13" s="277"/>
      <c r="E13" s="84"/>
      <c r="F13" s="292"/>
      <c r="G13" s="268"/>
      <c r="H13" s="283"/>
      <c r="I13" s="283"/>
      <c r="J13" s="283"/>
      <c r="K13" s="298"/>
      <c r="L13" s="304"/>
      <c r="M13" s="283"/>
      <c r="N13" s="283"/>
      <c r="O13" s="283"/>
      <c r="P13" s="522"/>
      <c r="Q13" s="468"/>
    </row>
    <row r="14" spans="1:17" ht="19.5" customHeight="1">
      <c r="A14" s="267"/>
      <c r="B14" s="290"/>
      <c r="C14" s="291"/>
      <c r="D14" s="277"/>
      <c r="E14" s="84"/>
      <c r="F14" s="292"/>
      <c r="G14" s="268"/>
      <c r="H14" s="283"/>
      <c r="I14" s="283"/>
      <c r="J14" s="283"/>
      <c r="K14" s="298"/>
      <c r="L14" s="304"/>
      <c r="M14" s="283"/>
      <c r="N14" s="283"/>
      <c r="O14" s="283"/>
      <c r="P14" s="522"/>
      <c r="Q14" s="468"/>
    </row>
    <row r="15" spans="1:17" ht="19.5" customHeight="1">
      <c r="A15" s="267">
        <v>5</v>
      </c>
      <c r="B15" s="293" t="s">
        <v>259</v>
      </c>
      <c r="C15" s="291">
        <v>5129957</v>
      </c>
      <c r="D15" s="277" t="s">
        <v>12</v>
      </c>
      <c r="E15" s="96" t="s">
        <v>346</v>
      </c>
      <c r="F15" s="292">
        <v>250</v>
      </c>
      <c r="G15" s="460">
        <v>996211</v>
      </c>
      <c r="H15" s="461">
        <v>997307</v>
      </c>
      <c r="I15" s="463">
        <f>G15-H15</f>
        <v>-1096</v>
      </c>
      <c r="J15" s="463">
        <f>$F15*I15</f>
        <v>-274000</v>
      </c>
      <c r="K15" s="515">
        <f>J15/1000000</f>
        <v>-0.274</v>
      </c>
      <c r="L15" s="460">
        <v>983687</v>
      </c>
      <c r="M15" s="461">
        <v>983759</v>
      </c>
      <c r="N15" s="463">
        <f>L15-M15</f>
        <v>-72</v>
      </c>
      <c r="O15" s="463">
        <f>$F15*N15</f>
        <v>-18000</v>
      </c>
      <c r="P15" s="515">
        <f>O15/1000000</f>
        <v>-0.018</v>
      </c>
      <c r="Q15" s="468"/>
    </row>
    <row r="16" spans="1:17" ht="19.5" customHeight="1">
      <c r="A16" s="267">
        <v>6</v>
      </c>
      <c r="B16" s="293" t="s">
        <v>260</v>
      </c>
      <c r="C16" s="291">
        <v>4864881</v>
      </c>
      <c r="D16" s="277" t="s">
        <v>12</v>
      </c>
      <c r="E16" s="96" t="s">
        <v>346</v>
      </c>
      <c r="F16" s="292">
        <v>-500</v>
      </c>
      <c r="G16" s="460">
        <v>982064</v>
      </c>
      <c r="H16" s="461">
        <v>982259</v>
      </c>
      <c r="I16" s="463">
        <f>G16-H16</f>
        <v>-195</v>
      </c>
      <c r="J16" s="463">
        <f>$F16*I16</f>
        <v>97500</v>
      </c>
      <c r="K16" s="515">
        <f>J16/1000000</f>
        <v>0.0975</v>
      </c>
      <c r="L16" s="460">
        <v>976405</v>
      </c>
      <c r="M16" s="461">
        <v>976396</v>
      </c>
      <c r="N16" s="463">
        <f>L16-M16</f>
        <v>9</v>
      </c>
      <c r="O16" s="463">
        <f>$F16*N16</f>
        <v>-4500</v>
      </c>
      <c r="P16" s="515">
        <f>O16/1000000</f>
        <v>-0.0045</v>
      </c>
      <c r="Q16" s="468"/>
    </row>
    <row r="17" spans="1:17" ht="19.5" customHeight="1">
      <c r="A17" s="267">
        <v>7</v>
      </c>
      <c r="B17" s="293" t="s">
        <v>275</v>
      </c>
      <c r="C17" s="291">
        <v>4902559</v>
      </c>
      <c r="D17" s="277" t="s">
        <v>12</v>
      </c>
      <c r="E17" s="96" t="s">
        <v>346</v>
      </c>
      <c r="F17" s="292">
        <v>300</v>
      </c>
      <c r="G17" s="460">
        <v>999999</v>
      </c>
      <c r="H17" s="461">
        <v>999999</v>
      </c>
      <c r="I17" s="463">
        <f>G17-H17</f>
        <v>0</v>
      </c>
      <c r="J17" s="463">
        <f>$F17*I17</f>
        <v>0</v>
      </c>
      <c r="K17" s="515">
        <f>J17/1000000</f>
        <v>0</v>
      </c>
      <c r="L17" s="460">
        <v>999983</v>
      </c>
      <c r="M17" s="461">
        <v>999983</v>
      </c>
      <c r="N17" s="463">
        <f>L17-M17</f>
        <v>0</v>
      </c>
      <c r="O17" s="463">
        <f>$F17*N17</f>
        <v>0</v>
      </c>
      <c r="P17" s="515">
        <f>O17/1000000</f>
        <v>0</v>
      </c>
      <c r="Q17" s="468"/>
    </row>
    <row r="18" spans="1:17" ht="19.5" customHeight="1">
      <c r="A18" s="267"/>
      <c r="B18" s="290"/>
      <c r="C18" s="291"/>
      <c r="D18" s="277"/>
      <c r="E18" s="96"/>
      <c r="F18" s="292"/>
      <c r="G18" s="95"/>
      <c r="H18" s="84"/>
      <c r="I18" s="44"/>
      <c r="J18" s="44"/>
      <c r="K18" s="98"/>
      <c r="L18" s="306"/>
      <c r="M18" s="506"/>
      <c r="N18" s="506"/>
      <c r="O18" s="506"/>
      <c r="P18" s="507"/>
      <c r="Q18" s="468"/>
    </row>
    <row r="19" spans="1:17" ht="19.5" customHeight="1">
      <c r="A19" s="267"/>
      <c r="B19" s="293"/>
      <c r="C19" s="291"/>
      <c r="D19" s="277"/>
      <c r="E19" s="96"/>
      <c r="F19" s="292"/>
      <c r="G19" s="95"/>
      <c r="H19" s="84"/>
      <c r="I19" s="44"/>
      <c r="J19" s="44"/>
      <c r="K19" s="98"/>
      <c r="L19" s="306"/>
      <c r="M19" s="506"/>
      <c r="N19" s="506"/>
      <c r="O19" s="506"/>
      <c r="P19" s="507"/>
      <c r="Q19" s="468"/>
    </row>
    <row r="20" spans="1:17" ht="19.5" customHeight="1">
      <c r="A20" s="267"/>
      <c r="B20" s="290" t="s">
        <v>261</v>
      </c>
      <c r="C20" s="291"/>
      <c r="D20" s="277"/>
      <c r="E20" s="96"/>
      <c r="F20" s="294"/>
      <c r="G20" s="95"/>
      <c r="H20" s="84"/>
      <c r="I20" s="41"/>
      <c r="J20" s="45"/>
      <c r="K20" s="300">
        <f>SUM(K9:K19)</f>
        <v>0.3616625</v>
      </c>
      <c r="L20" s="307"/>
      <c r="M20" s="283"/>
      <c r="N20" s="283"/>
      <c r="O20" s="283"/>
      <c r="P20" s="301">
        <f>SUM(P9:P19)</f>
        <v>0.0463375</v>
      </c>
      <c r="Q20" s="468"/>
    </row>
    <row r="21" spans="1:17" ht="19.5" customHeight="1">
      <c r="A21" s="267"/>
      <c r="B21" s="290" t="s">
        <v>262</v>
      </c>
      <c r="C21" s="291"/>
      <c r="D21" s="277"/>
      <c r="E21" s="96"/>
      <c r="F21" s="294"/>
      <c r="G21" s="95"/>
      <c r="H21" s="84"/>
      <c r="I21" s="41"/>
      <c r="J21" s="41"/>
      <c r="K21" s="98"/>
      <c r="L21" s="306"/>
      <c r="M21" s="506"/>
      <c r="N21" s="506"/>
      <c r="O21" s="506"/>
      <c r="P21" s="507"/>
      <c r="Q21" s="468"/>
    </row>
    <row r="22" spans="1:17" ht="19.5" customHeight="1">
      <c r="A22" s="267"/>
      <c r="B22" s="290" t="s">
        <v>263</v>
      </c>
      <c r="C22" s="291"/>
      <c r="D22" s="277"/>
      <c r="E22" s="96"/>
      <c r="F22" s="294"/>
      <c r="G22" s="95"/>
      <c r="H22" s="84"/>
      <c r="I22" s="41"/>
      <c r="J22" s="41"/>
      <c r="K22" s="98"/>
      <c r="L22" s="306"/>
      <c r="M22" s="506"/>
      <c r="N22" s="506"/>
      <c r="O22" s="506"/>
      <c r="P22" s="507"/>
      <c r="Q22" s="468"/>
    </row>
    <row r="23" spans="1:17" ht="19.5" customHeight="1">
      <c r="A23" s="267">
        <v>8</v>
      </c>
      <c r="B23" s="293" t="s">
        <v>264</v>
      </c>
      <c r="C23" s="291">
        <v>4864796</v>
      </c>
      <c r="D23" s="277" t="s">
        <v>12</v>
      </c>
      <c r="E23" s="96" t="s">
        <v>346</v>
      </c>
      <c r="F23" s="292">
        <v>200</v>
      </c>
      <c r="G23" s="460">
        <v>986718</v>
      </c>
      <c r="H23" s="461">
        <v>986892</v>
      </c>
      <c r="I23" s="463">
        <f>G23-H23</f>
        <v>-174</v>
      </c>
      <c r="J23" s="463">
        <f>$F23*I23</f>
        <v>-34800</v>
      </c>
      <c r="K23" s="515">
        <f>J23/1000000</f>
        <v>-0.0348</v>
      </c>
      <c r="L23" s="460">
        <v>999914</v>
      </c>
      <c r="M23" s="461">
        <v>999997</v>
      </c>
      <c r="N23" s="463">
        <f>L23-M23</f>
        <v>-83</v>
      </c>
      <c r="O23" s="463">
        <f>$F23*N23</f>
        <v>-16600</v>
      </c>
      <c r="P23" s="515">
        <f>O23/1000000</f>
        <v>-0.0166</v>
      </c>
      <c r="Q23" s="480"/>
    </row>
    <row r="24" spans="1:17" ht="21" customHeight="1">
      <c r="A24" s="267">
        <v>9</v>
      </c>
      <c r="B24" s="293" t="s">
        <v>265</v>
      </c>
      <c r="C24" s="291">
        <v>4864932</v>
      </c>
      <c r="D24" s="277" t="s">
        <v>12</v>
      </c>
      <c r="E24" s="96" t="s">
        <v>346</v>
      </c>
      <c r="F24" s="292">
        <v>375</v>
      </c>
      <c r="G24" s="460">
        <v>903239</v>
      </c>
      <c r="H24" s="461">
        <v>903926</v>
      </c>
      <c r="I24" s="463">
        <f>G24-H24</f>
        <v>-687</v>
      </c>
      <c r="J24" s="463">
        <f>$F24*I24</f>
        <v>-257625</v>
      </c>
      <c r="K24" s="515">
        <f>J24/1000000</f>
        <v>-0.257625</v>
      </c>
      <c r="L24" s="460">
        <v>996599</v>
      </c>
      <c r="M24" s="461">
        <v>996693</v>
      </c>
      <c r="N24" s="463">
        <f>L24-M24</f>
        <v>-94</v>
      </c>
      <c r="O24" s="463">
        <f>$F24*N24</f>
        <v>-35250</v>
      </c>
      <c r="P24" s="515">
        <f>O24/1000000</f>
        <v>-0.03525</v>
      </c>
      <c r="Q24" s="474"/>
    </row>
    <row r="25" spans="1:17" ht="19.5" customHeight="1">
      <c r="A25" s="267"/>
      <c r="B25" s="290" t="s">
        <v>266</v>
      </c>
      <c r="C25" s="293"/>
      <c r="D25" s="277"/>
      <c r="E25" s="96"/>
      <c r="F25" s="294"/>
      <c r="G25" s="95"/>
      <c r="H25" s="84"/>
      <c r="I25" s="41"/>
      <c r="J25" s="45"/>
      <c r="K25" s="301">
        <f>SUM(K23:K24)</f>
        <v>-0.292425</v>
      </c>
      <c r="L25" s="307"/>
      <c r="M25" s="283"/>
      <c r="N25" s="283"/>
      <c r="O25" s="283"/>
      <c r="P25" s="301">
        <f>SUM(P23:P24)</f>
        <v>-0.05184999999999999</v>
      </c>
      <c r="Q25" s="468"/>
    </row>
    <row r="26" spans="1:17" ht="19.5" customHeight="1">
      <c r="A26" s="267"/>
      <c r="B26" s="290" t="s">
        <v>267</v>
      </c>
      <c r="C26" s="291"/>
      <c r="D26" s="277"/>
      <c r="E26" s="84"/>
      <c r="F26" s="292"/>
      <c r="G26" s="95"/>
      <c r="H26" s="84"/>
      <c r="I26" s="44"/>
      <c r="J26" s="40"/>
      <c r="K26" s="98"/>
      <c r="L26" s="306"/>
      <c r="M26" s="506"/>
      <c r="N26" s="506"/>
      <c r="O26" s="506"/>
      <c r="P26" s="507"/>
      <c r="Q26" s="468"/>
    </row>
    <row r="27" spans="1:17" ht="19.5" customHeight="1">
      <c r="A27" s="267"/>
      <c r="B27" s="290" t="s">
        <v>263</v>
      </c>
      <c r="C27" s="291"/>
      <c r="D27" s="277"/>
      <c r="E27" s="84"/>
      <c r="F27" s="292"/>
      <c r="G27" s="95"/>
      <c r="H27" s="84"/>
      <c r="I27" s="44"/>
      <c r="J27" s="40"/>
      <c r="K27" s="98"/>
      <c r="L27" s="306"/>
      <c r="M27" s="506"/>
      <c r="N27" s="506"/>
      <c r="O27" s="506"/>
      <c r="P27" s="507"/>
      <c r="Q27" s="468"/>
    </row>
    <row r="28" spans="1:17" ht="19.5" customHeight="1">
      <c r="A28" s="267">
        <v>10</v>
      </c>
      <c r="B28" s="293" t="s">
        <v>268</v>
      </c>
      <c r="C28" s="291">
        <v>4864819</v>
      </c>
      <c r="D28" s="277" t="s">
        <v>12</v>
      </c>
      <c r="E28" s="96" t="s">
        <v>346</v>
      </c>
      <c r="F28" s="516">
        <v>200</v>
      </c>
      <c r="G28" s="460">
        <v>295112</v>
      </c>
      <c r="H28" s="461">
        <v>293288</v>
      </c>
      <c r="I28" s="463">
        <f aca="true" t="shared" si="0" ref="I28:I34">G28-H28</f>
        <v>1824</v>
      </c>
      <c r="J28" s="463">
        <f aca="true" t="shared" si="1" ref="J28:J34">$F28*I28</f>
        <v>364800</v>
      </c>
      <c r="K28" s="515">
        <f aca="true" t="shared" si="2" ref="K28:K34">J28/1000000</f>
        <v>0.3648</v>
      </c>
      <c r="L28" s="460">
        <v>284306</v>
      </c>
      <c r="M28" s="461">
        <v>284117</v>
      </c>
      <c r="N28" s="463">
        <f aca="true" t="shared" si="3" ref="N28:N34">L28-M28</f>
        <v>189</v>
      </c>
      <c r="O28" s="463">
        <f aca="true" t="shared" si="4" ref="O28:O34">$F28*N28</f>
        <v>37800</v>
      </c>
      <c r="P28" s="515">
        <f aca="true" t="shared" si="5" ref="P28:P34">O28/1000000</f>
        <v>0.0378</v>
      </c>
      <c r="Q28" s="468"/>
    </row>
    <row r="29" spans="1:17" ht="19.5" customHeight="1">
      <c r="A29" s="267">
        <v>11</v>
      </c>
      <c r="B29" s="293" t="s">
        <v>269</v>
      </c>
      <c r="C29" s="291">
        <v>5295125</v>
      </c>
      <c r="D29" s="277" t="s">
        <v>12</v>
      </c>
      <c r="E29" s="96" t="s">
        <v>346</v>
      </c>
      <c r="F29" s="516">
        <v>100</v>
      </c>
      <c r="G29" s="460">
        <v>255490</v>
      </c>
      <c r="H29" s="461">
        <v>253350</v>
      </c>
      <c r="I29" s="463">
        <f>G29-H29</f>
        <v>2140</v>
      </c>
      <c r="J29" s="463">
        <f>$F29*I29</f>
        <v>214000</v>
      </c>
      <c r="K29" s="515">
        <f>J29/1000000</f>
        <v>0.214</v>
      </c>
      <c r="L29" s="460">
        <v>998700</v>
      </c>
      <c r="M29" s="461">
        <v>998803</v>
      </c>
      <c r="N29" s="463">
        <f>L29-M29</f>
        <v>-103</v>
      </c>
      <c r="O29" s="463">
        <f>$F29*N29</f>
        <v>-10300</v>
      </c>
      <c r="P29" s="515">
        <f>O29/1000000</f>
        <v>-0.0103</v>
      </c>
      <c r="Q29" s="468"/>
    </row>
    <row r="30" spans="1:17" ht="19.5" customHeight="1">
      <c r="A30" s="267">
        <v>12</v>
      </c>
      <c r="B30" s="293" t="s">
        <v>270</v>
      </c>
      <c r="C30" s="291">
        <v>5295126</v>
      </c>
      <c r="D30" s="277" t="s">
        <v>12</v>
      </c>
      <c r="E30" s="96" t="s">
        <v>346</v>
      </c>
      <c r="F30" s="516">
        <v>62.5</v>
      </c>
      <c r="G30" s="460">
        <v>162092</v>
      </c>
      <c r="H30" s="461">
        <v>159553</v>
      </c>
      <c r="I30" s="463">
        <f>G30-H30</f>
        <v>2539</v>
      </c>
      <c r="J30" s="463">
        <f>$F30*I30</f>
        <v>158687.5</v>
      </c>
      <c r="K30" s="515">
        <f>J30/1000000</f>
        <v>0.1586875</v>
      </c>
      <c r="L30" s="460">
        <v>985530</v>
      </c>
      <c r="M30" s="461">
        <v>985693</v>
      </c>
      <c r="N30" s="463">
        <f>L30-M30</f>
        <v>-163</v>
      </c>
      <c r="O30" s="463">
        <f>$F30*N30</f>
        <v>-10187.5</v>
      </c>
      <c r="P30" s="515">
        <f>O30/1000000</f>
        <v>-0.0101875</v>
      </c>
      <c r="Q30" s="468"/>
    </row>
    <row r="31" spans="1:17" ht="19.5" customHeight="1">
      <c r="A31" s="267"/>
      <c r="B31" s="293"/>
      <c r="C31" s="291"/>
      <c r="D31" s="277"/>
      <c r="E31" s="96"/>
      <c r="F31" s="516">
        <v>62.5</v>
      </c>
      <c r="G31" s="460">
        <v>135628</v>
      </c>
      <c r="H31" s="461">
        <v>135235</v>
      </c>
      <c r="I31" s="463">
        <f>G31-H31</f>
        <v>393</v>
      </c>
      <c r="J31" s="463">
        <f>$F31*I31</f>
        <v>24562.5</v>
      </c>
      <c r="K31" s="515">
        <f>J31/1000000</f>
        <v>0.0245625</v>
      </c>
      <c r="L31" s="460"/>
      <c r="M31" s="461"/>
      <c r="N31" s="463"/>
      <c r="O31" s="463"/>
      <c r="P31" s="515"/>
      <c r="Q31" s="468"/>
    </row>
    <row r="32" spans="1:17" ht="19.5" customHeight="1">
      <c r="A32" s="267">
        <v>13</v>
      </c>
      <c r="B32" s="293" t="s">
        <v>271</v>
      </c>
      <c r="C32" s="291">
        <v>4865179</v>
      </c>
      <c r="D32" s="277" t="s">
        <v>12</v>
      </c>
      <c r="E32" s="96" t="s">
        <v>346</v>
      </c>
      <c r="F32" s="516">
        <v>800</v>
      </c>
      <c r="G32" s="460">
        <v>644</v>
      </c>
      <c r="H32" s="461">
        <v>504</v>
      </c>
      <c r="I32" s="463">
        <f>G32-H32</f>
        <v>140</v>
      </c>
      <c r="J32" s="463">
        <f>$F32*I32</f>
        <v>112000</v>
      </c>
      <c r="K32" s="515">
        <f>J32/1000000</f>
        <v>0.112</v>
      </c>
      <c r="L32" s="460">
        <v>1792</v>
      </c>
      <c r="M32" s="461">
        <v>1751</v>
      </c>
      <c r="N32" s="463">
        <f>L32-M32</f>
        <v>41</v>
      </c>
      <c r="O32" s="463">
        <f>$F32*N32</f>
        <v>32800</v>
      </c>
      <c r="P32" s="515">
        <f>O32/1000000</f>
        <v>0.0328</v>
      </c>
      <c r="Q32" s="468"/>
    </row>
    <row r="33" spans="1:17" ht="19.5" customHeight="1">
      <c r="A33" s="267">
        <v>14</v>
      </c>
      <c r="B33" s="293" t="s">
        <v>272</v>
      </c>
      <c r="C33" s="291">
        <v>4864795</v>
      </c>
      <c r="D33" s="277" t="s">
        <v>12</v>
      </c>
      <c r="E33" s="96" t="s">
        <v>346</v>
      </c>
      <c r="F33" s="516">
        <v>100</v>
      </c>
      <c r="G33" s="460">
        <v>987814</v>
      </c>
      <c r="H33" s="461">
        <v>988211</v>
      </c>
      <c r="I33" s="463">
        <f t="shared" si="0"/>
        <v>-397</v>
      </c>
      <c r="J33" s="463">
        <f t="shared" si="1"/>
        <v>-39700</v>
      </c>
      <c r="K33" s="515">
        <f t="shared" si="2"/>
        <v>-0.0397</v>
      </c>
      <c r="L33" s="460">
        <v>999285</v>
      </c>
      <c r="M33" s="461">
        <v>999316</v>
      </c>
      <c r="N33" s="463">
        <f t="shared" si="3"/>
        <v>-31</v>
      </c>
      <c r="O33" s="463">
        <f t="shared" si="4"/>
        <v>-3100</v>
      </c>
      <c r="P33" s="515">
        <f t="shared" si="5"/>
        <v>-0.0031</v>
      </c>
      <c r="Q33" s="480"/>
    </row>
    <row r="34" spans="1:17" ht="19.5" customHeight="1">
      <c r="A34" s="267">
        <v>15</v>
      </c>
      <c r="B34" s="293" t="s">
        <v>375</v>
      </c>
      <c r="C34" s="291">
        <v>4864821</v>
      </c>
      <c r="D34" s="277" t="s">
        <v>12</v>
      </c>
      <c r="E34" s="96" t="s">
        <v>346</v>
      </c>
      <c r="F34" s="516">
        <v>150</v>
      </c>
      <c r="G34" s="460">
        <v>999028</v>
      </c>
      <c r="H34" s="461">
        <v>999016</v>
      </c>
      <c r="I34" s="463">
        <f t="shared" si="0"/>
        <v>12</v>
      </c>
      <c r="J34" s="463">
        <f t="shared" si="1"/>
        <v>1800</v>
      </c>
      <c r="K34" s="515">
        <f t="shared" si="2"/>
        <v>0.0018</v>
      </c>
      <c r="L34" s="460">
        <v>983950</v>
      </c>
      <c r="M34" s="461">
        <v>984412</v>
      </c>
      <c r="N34" s="463">
        <f t="shared" si="3"/>
        <v>-462</v>
      </c>
      <c r="O34" s="463">
        <f t="shared" si="4"/>
        <v>-69300</v>
      </c>
      <c r="P34" s="521">
        <f t="shared" si="5"/>
        <v>-0.0693</v>
      </c>
      <c r="Q34" s="494"/>
    </row>
    <row r="35" spans="1:17" ht="19.5" customHeight="1">
      <c r="A35" s="267"/>
      <c r="B35" s="290" t="s">
        <v>258</v>
      </c>
      <c r="C35" s="291"/>
      <c r="D35" s="277"/>
      <c r="E35" s="84"/>
      <c r="F35" s="292"/>
      <c r="G35" s="268"/>
      <c r="H35" s="283"/>
      <c r="I35" s="283"/>
      <c r="J35" s="299"/>
      <c r="K35" s="298"/>
      <c r="L35" s="304"/>
      <c r="M35" s="283"/>
      <c r="N35" s="283"/>
      <c r="O35" s="283"/>
      <c r="P35" s="522"/>
      <c r="Q35" s="468"/>
    </row>
    <row r="36" spans="1:17" ht="19.5" customHeight="1">
      <c r="A36" s="267">
        <v>16</v>
      </c>
      <c r="B36" s="293" t="s">
        <v>273</v>
      </c>
      <c r="C36" s="291">
        <v>4865185</v>
      </c>
      <c r="D36" s="277" t="s">
        <v>12</v>
      </c>
      <c r="E36" s="96" t="s">
        <v>346</v>
      </c>
      <c r="F36" s="516">
        <v>-2500</v>
      </c>
      <c r="G36" s="460">
        <v>998857</v>
      </c>
      <c r="H36" s="461">
        <v>998850</v>
      </c>
      <c r="I36" s="463">
        <f>G36-H36</f>
        <v>7</v>
      </c>
      <c r="J36" s="463">
        <f>$F36*I36</f>
        <v>-17500</v>
      </c>
      <c r="K36" s="515">
        <f>J36/1000000</f>
        <v>-0.0175</v>
      </c>
      <c r="L36" s="460">
        <v>3068</v>
      </c>
      <c r="M36" s="461">
        <v>3069</v>
      </c>
      <c r="N36" s="463">
        <f>L36-M36</f>
        <v>-1</v>
      </c>
      <c r="O36" s="463">
        <f>$F36*N36</f>
        <v>2500</v>
      </c>
      <c r="P36" s="521">
        <f>O36/1000000</f>
        <v>0.0025</v>
      </c>
      <c r="Q36" s="479"/>
    </row>
    <row r="37" spans="1:17" ht="19.5" customHeight="1">
      <c r="A37" s="267">
        <v>17</v>
      </c>
      <c r="B37" s="293" t="s">
        <v>276</v>
      </c>
      <c r="C37" s="291">
        <v>4902559</v>
      </c>
      <c r="D37" s="277" t="s">
        <v>12</v>
      </c>
      <c r="E37" s="96" t="s">
        <v>346</v>
      </c>
      <c r="F37" s="291">
        <v>-300</v>
      </c>
      <c r="G37" s="460">
        <v>999999</v>
      </c>
      <c r="H37" s="461">
        <v>999999</v>
      </c>
      <c r="I37" s="463">
        <f>G37-H37</f>
        <v>0</v>
      </c>
      <c r="J37" s="463">
        <f>$F37*I37</f>
        <v>0</v>
      </c>
      <c r="K37" s="515">
        <f>J37/1000000</f>
        <v>0</v>
      </c>
      <c r="L37" s="460">
        <v>999983</v>
      </c>
      <c r="M37" s="461">
        <v>999983</v>
      </c>
      <c r="N37" s="463">
        <f>L37-M37</f>
        <v>0</v>
      </c>
      <c r="O37" s="463">
        <f>$F37*N37</f>
        <v>0</v>
      </c>
      <c r="P37" s="515">
        <f>O37/1000000</f>
        <v>0</v>
      </c>
      <c r="Q37" s="468"/>
    </row>
    <row r="38" spans="1:17" ht="19.5" customHeight="1" thickBot="1">
      <c r="A38" s="295"/>
      <c r="B38" s="296" t="s">
        <v>274</v>
      </c>
      <c r="C38" s="296"/>
      <c r="D38" s="296"/>
      <c r="E38" s="296"/>
      <c r="F38" s="296"/>
      <c r="G38" s="103"/>
      <c r="H38" s="102"/>
      <c r="I38" s="102"/>
      <c r="J38" s="102"/>
      <c r="K38" s="423">
        <f>SUM(K28:K37)</f>
        <v>0.8186500000000001</v>
      </c>
      <c r="L38" s="308"/>
      <c r="M38" s="719"/>
      <c r="N38" s="719"/>
      <c r="O38" s="719"/>
      <c r="P38" s="302">
        <f>SUM(P28:P37)</f>
        <v>-0.019787499999999996</v>
      </c>
      <c r="Q38" s="583"/>
    </row>
    <row r="39" spans="1:16" ht="13.5" thickTop="1">
      <c r="A39" s="55"/>
      <c r="B39" s="2"/>
      <c r="C39" s="92"/>
      <c r="D39" s="55"/>
      <c r="E39" s="92"/>
      <c r="F39" s="9"/>
      <c r="G39" s="9"/>
      <c r="H39" s="9"/>
      <c r="I39" s="9"/>
      <c r="J39" s="9"/>
      <c r="K39" s="10"/>
      <c r="L39" s="309"/>
      <c r="M39" s="572"/>
      <c r="N39" s="572"/>
      <c r="O39" s="572"/>
      <c r="P39" s="572"/>
    </row>
    <row r="40" spans="11:16" ht="12.75">
      <c r="K40" s="572"/>
      <c r="L40" s="572"/>
      <c r="M40" s="572"/>
      <c r="N40" s="572"/>
      <c r="O40" s="572"/>
      <c r="P40" s="572"/>
    </row>
    <row r="41" spans="7:16" ht="12.75">
      <c r="G41" s="720"/>
      <c r="K41" s="572"/>
      <c r="L41" s="572"/>
      <c r="M41" s="572"/>
      <c r="N41" s="572"/>
      <c r="O41" s="572"/>
      <c r="P41" s="572"/>
    </row>
    <row r="42" spans="2:16" ht="21.75">
      <c r="B42" s="189" t="s">
        <v>332</v>
      </c>
      <c r="K42" s="721">
        <f>K20</f>
        <v>0.3616625</v>
      </c>
      <c r="L42" s="722"/>
      <c r="M42" s="722"/>
      <c r="N42" s="722"/>
      <c r="O42" s="722"/>
      <c r="P42" s="721">
        <f>P20</f>
        <v>0.0463375</v>
      </c>
    </row>
    <row r="43" spans="2:16" ht="21.75">
      <c r="B43" s="189" t="s">
        <v>333</v>
      </c>
      <c r="K43" s="721">
        <f>K25</f>
        <v>-0.292425</v>
      </c>
      <c r="L43" s="722"/>
      <c r="M43" s="722"/>
      <c r="N43" s="722"/>
      <c r="O43" s="722"/>
      <c r="P43" s="721">
        <f>P25</f>
        <v>-0.05184999999999999</v>
      </c>
    </row>
    <row r="44" spans="2:16" ht="21.75">
      <c r="B44" s="189" t="s">
        <v>334</v>
      </c>
      <c r="K44" s="721">
        <f>K38</f>
        <v>0.8186500000000001</v>
      </c>
      <c r="L44" s="722"/>
      <c r="M44" s="722"/>
      <c r="N44" s="722"/>
      <c r="O44" s="722"/>
      <c r="P44" s="723">
        <f>P38</f>
        <v>-0.019787499999999996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">
      <selection activeCell="N23" sqref="N23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2.00390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237</v>
      </c>
    </row>
    <row r="2" spans="1:16" ht="20.25">
      <c r="A2" s="316" t="s">
        <v>238</v>
      </c>
      <c r="P2" s="274" t="str">
        <f>NDPL!Q1</f>
        <v>SEPTEMBER -2017</v>
      </c>
    </row>
    <row r="3" spans="1:9" ht="18">
      <c r="A3" s="185" t="s">
        <v>351</v>
      </c>
      <c r="B3" s="185"/>
      <c r="C3" s="262"/>
      <c r="D3" s="263"/>
      <c r="E3" s="263"/>
      <c r="F3" s="262"/>
      <c r="G3" s="262"/>
      <c r="H3" s="262"/>
      <c r="I3" s="262"/>
    </row>
    <row r="4" spans="1:16" ht="24" thickBot="1">
      <c r="A4" s="3"/>
      <c r="G4" s="18"/>
      <c r="H4" s="18"/>
      <c r="I4" s="48" t="s">
        <v>397</v>
      </c>
      <c r="J4" s="18"/>
      <c r="K4" s="18"/>
      <c r="L4" s="18"/>
      <c r="M4" s="18"/>
      <c r="N4" s="48" t="s">
        <v>398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01/10/2017</v>
      </c>
      <c r="H5" s="33" t="str">
        <f>NDPL!H5</f>
        <v>INTIAL READING 01/09/2017</v>
      </c>
      <c r="I5" s="33" t="s">
        <v>4</v>
      </c>
      <c r="J5" s="33" t="s">
        <v>5</v>
      </c>
      <c r="K5" s="33" t="s">
        <v>6</v>
      </c>
      <c r="L5" s="35" t="str">
        <f>NDPL!G5</f>
        <v>FINAL READING 01/10/2017</v>
      </c>
      <c r="M5" s="33" t="str">
        <f>NDPL!H5</f>
        <v>INTIAL READING 01/09/2017</v>
      </c>
      <c r="N5" s="33" t="s">
        <v>4</v>
      </c>
      <c r="O5" s="33" t="s">
        <v>5</v>
      </c>
      <c r="P5" s="34" t="s">
        <v>6</v>
      </c>
      <c r="Q5" s="34" t="s">
        <v>309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8" t="s">
        <v>283</v>
      </c>
      <c r="C8" s="437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39" t="s">
        <v>284</v>
      </c>
      <c r="C9" s="440" t="s">
        <v>278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4" customFormat="1" ht="20.25">
      <c r="A10" s="429">
        <v>1</v>
      </c>
      <c r="B10" s="559" t="s">
        <v>279</v>
      </c>
      <c r="C10" s="437">
        <v>5295181</v>
      </c>
      <c r="D10" s="455" t="s">
        <v>12</v>
      </c>
      <c r="E10" s="120" t="s">
        <v>355</v>
      </c>
      <c r="F10" s="560">
        <v>1000</v>
      </c>
      <c r="G10" s="460">
        <v>2121</v>
      </c>
      <c r="H10" s="461">
        <v>497</v>
      </c>
      <c r="I10" s="461">
        <f>G10-H10</f>
        <v>1624</v>
      </c>
      <c r="J10" s="461">
        <f>$F10*I10</f>
        <v>1624000</v>
      </c>
      <c r="K10" s="461">
        <f>J10/1000000</f>
        <v>1.624</v>
      </c>
      <c r="L10" s="460">
        <v>999997</v>
      </c>
      <c r="M10" s="461">
        <v>999997</v>
      </c>
      <c r="N10" s="462">
        <f>L10-M10</f>
        <v>0</v>
      </c>
      <c r="O10" s="462">
        <f>$F10*N10</f>
        <v>0</v>
      </c>
      <c r="P10" s="561">
        <f>O10/1000000</f>
        <v>0</v>
      </c>
      <c r="Q10" s="468"/>
    </row>
    <row r="11" spans="1:17" s="464" customFormat="1" ht="20.25">
      <c r="A11" s="429">
        <v>2</v>
      </c>
      <c r="B11" s="559" t="s">
        <v>281</v>
      </c>
      <c r="C11" s="437">
        <v>4864886</v>
      </c>
      <c r="D11" s="455" t="s">
        <v>12</v>
      </c>
      <c r="E11" s="120" t="s">
        <v>355</v>
      </c>
      <c r="F11" s="560">
        <v>5000</v>
      </c>
      <c r="G11" s="460">
        <v>8022</v>
      </c>
      <c r="H11" s="461">
        <v>7727</v>
      </c>
      <c r="I11" s="461">
        <f>G11-H11</f>
        <v>295</v>
      </c>
      <c r="J11" s="461">
        <f>$F11*I11</f>
        <v>1475000</v>
      </c>
      <c r="K11" s="461">
        <f>J11/1000000</f>
        <v>1.475</v>
      </c>
      <c r="L11" s="460">
        <v>80</v>
      </c>
      <c r="M11" s="461">
        <v>80</v>
      </c>
      <c r="N11" s="462">
        <f>L11-M11</f>
        <v>0</v>
      </c>
      <c r="O11" s="462">
        <f>$F11*N11</f>
        <v>0</v>
      </c>
      <c r="P11" s="561">
        <f>O11/1000000</f>
        <v>0</v>
      </c>
      <c r="Q11" s="468"/>
    </row>
    <row r="12" spans="1:17" ht="14.25">
      <c r="A12" s="95"/>
      <c r="B12" s="129"/>
      <c r="C12" s="110"/>
      <c r="D12" s="455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55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55"/>
      <c r="E14" s="127"/>
      <c r="F14" s="128"/>
      <c r="G14" s="132"/>
      <c r="H14" s="450" t="s">
        <v>318</v>
      </c>
      <c r="I14" s="432"/>
      <c r="J14" s="297"/>
      <c r="K14" s="433">
        <f>SUM(K10:K11)</f>
        <v>3.099</v>
      </c>
      <c r="L14" s="184"/>
      <c r="M14" s="451" t="s">
        <v>318</v>
      </c>
      <c r="N14" s="434"/>
      <c r="O14" s="430"/>
      <c r="P14" s="435">
        <f>SUM(P10:P11)</f>
        <v>0</v>
      </c>
      <c r="Q14" s="154"/>
    </row>
    <row r="15" spans="1:17" ht="18">
      <c r="A15" s="95"/>
      <c r="B15" s="313"/>
      <c r="C15" s="312"/>
      <c r="D15" s="455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53"/>
      <c r="I16" s="452"/>
      <c r="J16" s="397"/>
      <c r="K16" s="436"/>
      <c r="L16" s="22"/>
      <c r="M16" s="453"/>
      <c r="N16" s="436"/>
      <c r="O16" s="397"/>
      <c r="P16" s="436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8"/>
      <c r="J18" s="27"/>
      <c r="K18" s="199"/>
      <c r="L18" s="26"/>
      <c r="M18" s="27"/>
      <c r="N18" s="198"/>
      <c r="O18" s="27"/>
      <c r="P18" s="199"/>
      <c r="Q18" s="155"/>
    </row>
    <row r="19" ht="13.5" thickTop="1"/>
    <row r="23" spans="1:16" ht="18">
      <c r="A23" s="441" t="s">
        <v>286</v>
      </c>
      <c r="B23" s="186"/>
      <c r="C23" s="186"/>
      <c r="D23" s="186"/>
      <c r="E23" s="186"/>
      <c r="F23" s="186"/>
      <c r="K23" s="134">
        <f>(K14+K16)</f>
        <v>3.099</v>
      </c>
      <c r="L23" s="135"/>
      <c r="M23" s="135"/>
      <c r="N23" s="135"/>
      <c r="O23" s="135"/>
      <c r="P23" s="134">
        <f>(P14+P16)</f>
        <v>0</v>
      </c>
    </row>
    <row r="26" spans="1:2" ht="18">
      <c r="A26" s="441" t="s">
        <v>287</v>
      </c>
      <c r="B26" s="441" t="s">
        <v>288</v>
      </c>
    </row>
    <row r="27" spans="1:16" ht="18">
      <c r="A27" s="200"/>
      <c r="B27" s="200"/>
      <c r="H27" s="158" t="s">
        <v>289</v>
      </c>
      <c r="I27" s="186"/>
      <c r="J27" s="158"/>
      <c r="K27" s="272">
        <v>0</v>
      </c>
      <c r="L27" s="272"/>
      <c r="M27" s="272"/>
      <c r="N27" s="272"/>
      <c r="O27" s="272"/>
      <c r="P27" s="272">
        <v>0</v>
      </c>
    </row>
    <row r="28" spans="8:16" ht="18">
      <c r="H28" s="158" t="s">
        <v>290</v>
      </c>
      <c r="I28" s="186"/>
      <c r="J28" s="158"/>
      <c r="K28" s="272">
        <f>BRPL!K17</f>
        <v>0</v>
      </c>
      <c r="L28" s="272"/>
      <c r="M28" s="272"/>
      <c r="N28" s="272"/>
      <c r="O28" s="272"/>
      <c r="P28" s="272">
        <f>BRPL!P17</f>
        <v>0</v>
      </c>
    </row>
    <row r="29" spans="8:16" ht="18">
      <c r="H29" s="158" t="s">
        <v>291</v>
      </c>
      <c r="I29" s="186"/>
      <c r="J29" s="158"/>
      <c r="K29" s="186">
        <f>BYPL!K31</f>
        <v>-1.4675</v>
      </c>
      <c r="L29" s="186"/>
      <c r="M29" s="442"/>
      <c r="N29" s="186"/>
      <c r="O29" s="186"/>
      <c r="P29" s="186">
        <f>BYPL!P31</f>
        <v>-2.3425</v>
      </c>
    </row>
    <row r="30" spans="8:16" ht="18">
      <c r="H30" s="158" t="s">
        <v>292</v>
      </c>
      <c r="I30" s="186"/>
      <c r="J30" s="158"/>
      <c r="K30" s="186">
        <f>NDMC!K33</f>
        <v>0.5899</v>
      </c>
      <c r="L30" s="186"/>
      <c r="M30" s="186"/>
      <c r="N30" s="186"/>
      <c r="O30" s="186"/>
      <c r="P30" s="186">
        <f>NDMC!P33</f>
        <v>0</v>
      </c>
    </row>
    <row r="31" spans="8:16" ht="18">
      <c r="H31" s="158" t="s">
        <v>293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43" t="s">
        <v>294</v>
      </c>
      <c r="I32" s="158"/>
      <c r="J32" s="158"/>
      <c r="K32" s="158">
        <f>SUM(K27:K31)</f>
        <v>-0.8776</v>
      </c>
      <c r="L32" s="186"/>
      <c r="M32" s="186"/>
      <c r="N32" s="186"/>
      <c r="O32" s="186"/>
      <c r="P32" s="158">
        <f>SUM(P27:P31)</f>
        <v>-2.3425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41" t="s">
        <v>319</v>
      </c>
      <c r="B34" s="112"/>
      <c r="C34" s="112"/>
      <c r="D34" s="112"/>
      <c r="E34" s="112"/>
      <c r="F34" s="112"/>
      <c r="G34" s="112"/>
      <c r="H34" s="158"/>
      <c r="I34" s="444"/>
      <c r="J34" s="158"/>
      <c r="K34" s="444">
        <f>K23+K32</f>
        <v>2.2214</v>
      </c>
      <c r="L34" s="186"/>
      <c r="M34" s="186"/>
      <c r="N34" s="186"/>
      <c r="O34" s="186"/>
      <c r="P34" s="444">
        <f>P23+P32</f>
        <v>-2.3425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43" t="s">
        <v>295</v>
      </c>
      <c r="B36" s="158" t="s">
        <v>296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45" t="s">
        <v>297</v>
      </c>
      <c r="B38" s="446" t="s">
        <v>298</v>
      </c>
      <c r="C38" s="447" t="s">
        <v>299</v>
      </c>
      <c r="D38" s="446"/>
      <c r="E38" s="446"/>
      <c r="F38" s="446"/>
      <c r="G38" s="397">
        <v>29.3429</v>
      </c>
      <c r="H38" s="446" t="s">
        <v>300</v>
      </c>
      <c r="I38" s="446"/>
      <c r="J38" s="448"/>
      <c r="K38" s="446">
        <f>($K$34*G38)/100</f>
        <v>0.6518231806</v>
      </c>
      <c r="L38" s="446"/>
      <c r="M38" s="446"/>
      <c r="N38" s="446"/>
      <c r="O38" s="446"/>
      <c r="P38" s="446">
        <f>($P$34*G38)/100</f>
        <v>-0.6873574325</v>
      </c>
    </row>
    <row r="39" spans="1:16" ht="18">
      <c r="A39" s="445" t="s">
        <v>301</v>
      </c>
      <c r="B39" s="446" t="s">
        <v>356</v>
      </c>
      <c r="C39" s="447" t="s">
        <v>299</v>
      </c>
      <c r="D39" s="446"/>
      <c r="E39" s="446"/>
      <c r="F39" s="446"/>
      <c r="G39" s="397">
        <v>41.8085</v>
      </c>
      <c r="H39" s="446" t="s">
        <v>300</v>
      </c>
      <c r="I39" s="446"/>
      <c r="J39" s="448"/>
      <c r="K39" s="446">
        <f>($K$34*G39)/100</f>
        <v>0.9287340190000001</v>
      </c>
      <c r="L39" s="446"/>
      <c r="M39" s="446"/>
      <c r="N39" s="446"/>
      <c r="O39" s="446"/>
      <c r="P39" s="446">
        <f>($P$34*G39)/100</f>
        <v>-0.9793641124999999</v>
      </c>
    </row>
    <row r="40" spans="1:16" ht="18">
      <c r="A40" s="445" t="s">
        <v>302</v>
      </c>
      <c r="B40" s="446" t="s">
        <v>357</v>
      </c>
      <c r="C40" s="447" t="s">
        <v>299</v>
      </c>
      <c r="D40" s="446"/>
      <c r="E40" s="446"/>
      <c r="F40" s="446"/>
      <c r="G40" s="397">
        <v>23.6743</v>
      </c>
      <c r="H40" s="446" t="s">
        <v>300</v>
      </c>
      <c r="I40" s="446"/>
      <c r="J40" s="448"/>
      <c r="K40" s="446">
        <f>($K$34*G40)/100</f>
        <v>0.5259009002</v>
      </c>
      <c r="L40" s="446"/>
      <c r="M40" s="446"/>
      <c r="N40" s="446"/>
      <c r="O40" s="446"/>
      <c r="P40" s="446">
        <f>($P$34*G40)/100</f>
        <v>-0.5545704775</v>
      </c>
    </row>
    <row r="41" spans="1:16" ht="18">
      <c r="A41" s="445" t="s">
        <v>303</v>
      </c>
      <c r="B41" s="446" t="s">
        <v>358</v>
      </c>
      <c r="C41" s="447" t="s">
        <v>299</v>
      </c>
      <c r="D41" s="446"/>
      <c r="E41" s="446"/>
      <c r="F41" s="446"/>
      <c r="G41" s="397">
        <v>4.4695</v>
      </c>
      <c r="H41" s="446" t="s">
        <v>300</v>
      </c>
      <c r="I41" s="446"/>
      <c r="J41" s="448"/>
      <c r="K41" s="446">
        <f>($K$34*G41)/100</f>
        <v>0.099285473</v>
      </c>
      <c r="L41" s="446"/>
      <c r="M41" s="446"/>
      <c r="N41" s="446"/>
      <c r="O41" s="446"/>
      <c r="P41" s="446">
        <f>($P$34*G41)/100</f>
        <v>-0.1046980375</v>
      </c>
    </row>
    <row r="42" spans="1:16" ht="18">
      <c r="A42" s="445" t="s">
        <v>304</v>
      </c>
      <c r="B42" s="446" t="s">
        <v>359</v>
      </c>
      <c r="C42" s="447" t="s">
        <v>299</v>
      </c>
      <c r="D42" s="446"/>
      <c r="E42" s="446"/>
      <c r="F42" s="446"/>
      <c r="G42" s="397">
        <v>0.7048</v>
      </c>
      <c r="H42" s="446" t="s">
        <v>300</v>
      </c>
      <c r="I42" s="446"/>
      <c r="J42" s="448"/>
      <c r="K42" s="446">
        <f>($K$34*G42)/100</f>
        <v>0.0156564272</v>
      </c>
      <c r="L42" s="446"/>
      <c r="M42" s="446"/>
      <c r="N42" s="446"/>
      <c r="O42" s="446"/>
      <c r="P42" s="446">
        <f>($P$34*G42)/100</f>
        <v>-0.016509939999999997</v>
      </c>
    </row>
    <row r="43" spans="6:10" ht="12.75">
      <c r="F43" s="138"/>
      <c r="J43" s="139"/>
    </row>
    <row r="44" spans="1:10" ht="15">
      <c r="A44" s="449" t="s">
        <v>465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I19" sqref="I1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  <col min="17" max="17" width="3.421875" style="0" customWidth="1"/>
  </cols>
  <sheetData>
    <row r="1" spans="1:18" ht="68.25" customHeigh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64"/>
      <c r="R1" s="18"/>
    </row>
    <row r="2" spans="1:18" ht="30">
      <c r="A2" s="208"/>
      <c r="B2" s="18"/>
      <c r="C2" s="18"/>
      <c r="D2" s="18"/>
      <c r="E2" s="18"/>
      <c r="F2" s="18"/>
      <c r="G2" s="388" t="s">
        <v>354</v>
      </c>
      <c r="H2" s="18"/>
      <c r="I2" s="18"/>
      <c r="J2" s="18"/>
      <c r="K2" s="18"/>
      <c r="L2" s="18"/>
      <c r="M2" s="18"/>
      <c r="N2" s="18"/>
      <c r="O2" s="18"/>
      <c r="P2" s="18"/>
      <c r="Q2" s="265"/>
      <c r="R2" s="18"/>
    </row>
    <row r="3" spans="1:18" ht="26.25">
      <c r="A3" s="20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5"/>
      <c r="R3" s="18"/>
    </row>
    <row r="4" spans="1:18" ht="25.5">
      <c r="A4" s="20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5"/>
      <c r="R4" s="18"/>
    </row>
    <row r="5" spans="1:18" ht="23.25">
      <c r="A5" s="214"/>
      <c r="B5" s="18"/>
      <c r="C5" s="383" t="s">
        <v>384</v>
      </c>
      <c r="D5" s="18"/>
      <c r="E5" s="18"/>
      <c r="F5" s="18"/>
      <c r="G5" s="18"/>
      <c r="H5" s="18"/>
      <c r="I5" s="18"/>
      <c r="J5" s="18"/>
      <c r="K5" s="18"/>
      <c r="L5" s="211"/>
      <c r="M5" s="18"/>
      <c r="N5" s="18"/>
      <c r="O5" s="18"/>
      <c r="P5" s="18"/>
      <c r="Q5" s="265"/>
      <c r="R5" s="18"/>
    </row>
    <row r="6" spans="1:18" ht="18">
      <c r="A6" s="210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5"/>
      <c r="R6" s="18"/>
    </row>
    <row r="7" spans="1:18" ht="26.25">
      <c r="A7" s="208"/>
      <c r="B7" s="18"/>
      <c r="C7" s="18"/>
      <c r="D7" s="18"/>
      <c r="E7" s="18"/>
      <c r="F7" s="251" t="s">
        <v>453</v>
      </c>
      <c r="G7" s="18"/>
      <c r="H7" s="18"/>
      <c r="I7" s="18"/>
      <c r="J7" s="18"/>
      <c r="K7" s="18"/>
      <c r="L7" s="211"/>
      <c r="M7" s="18"/>
      <c r="N7" s="18"/>
      <c r="O7" s="18"/>
      <c r="P7" s="18"/>
      <c r="Q7" s="265"/>
      <c r="R7" s="18"/>
    </row>
    <row r="8" spans="1:18" ht="25.5">
      <c r="A8" s="209"/>
      <c r="B8" s="212"/>
      <c r="C8" s="18"/>
      <c r="D8" s="18"/>
      <c r="E8" s="18"/>
      <c r="F8" s="18"/>
      <c r="G8" s="18"/>
      <c r="H8" s="213"/>
      <c r="I8" s="18"/>
      <c r="J8" s="18"/>
      <c r="K8" s="18"/>
      <c r="L8" s="18"/>
      <c r="M8" s="18"/>
      <c r="N8" s="18"/>
      <c r="O8" s="18"/>
      <c r="P8" s="18"/>
      <c r="Q8" s="265"/>
      <c r="R8" s="18"/>
    </row>
    <row r="9" spans="1:18" ht="12.75">
      <c r="A9" s="214"/>
      <c r="B9" s="18"/>
      <c r="C9" s="18"/>
      <c r="D9" s="18"/>
      <c r="E9" s="18"/>
      <c r="F9" s="18"/>
      <c r="G9" s="18"/>
      <c r="H9" s="215"/>
      <c r="I9" s="18"/>
      <c r="J9" s="18"/>
      <c r="K9" s="18"/>
      <c r="L9" s="18"/>
      <c r="M9" s="18"/>
      <c r="N9" s="18"/>
      <c r="O9" s="18"/>
      <c r="P9" s="18"/>
      <c r="Q9" s="265"/>
      <c r="R9" s="18"/>
    </row>
    <row r="10" spans="1:18" ht="45.75" customHeight="1">
      <c r="A10" s="214"/>
      <c r="B10" s="258" t="s">
        <v>320</v>
      </c>
      <c r="C10" s="18"/>
      <c r="D10" s="18"/>
      <c r="E10" s="18"/>
      <c r="F10" s="18"/>
      <c r="G10" s="18"/>
      <c r="H10" s="215"/>
      <c r="I10" s="252"/>
      <c r="J10" s="67"/>
      <c r="K10" s="67"/>
      <c r="L10" s="67"/>
      <c r="M10" s="67"/>
      <c r="N10" s="252"/>
      <c r="O10" s="67"/>
      <c r="P10" s="67"/>
      <c r="Q10" s="265"/>
      <c r="R10" s="18"/>
    </row>
    <row r="11" spans="1:19" ht="20.25">
      <c r="A11" s="214"/>
      <c r="B11" s="18"/>
      <c r="C11" s="18"/>
      <c r="D11" s="18"/>
      <c r="E11" s="18"/>
      <c r="F11" s="18"/>
      <c r="G11" s="18"/>
      <c r="H11" s="218"/>
      <c r="I11" s="406" t="s">
        <v>339</v>
      </c>
      <c r="J11" s="253"/>
      <c r="K11" s="253"/>
      <c r="L11" s="253"/>
      <c r="M11" s="253"/>
      <c r="N11" s="406" t="s">
        <v>340</v>
      </c>
      <c r="O11" s="253"/>
      <c r="P11" s="253"/>
      <c r="Q11" s="377"/>
      <c r="R11" s="221"/>
      <c r="S11" s="201"/>
    </row>
    <row r="12" spans="1:18" ht="12.75">
      <c r="A12" s="214"/>
      <c r="B12" s="18"/>
      <c r="C12" s="18"/>
      <c r="D12" s="18"/>
      <c r="E12" s="18"/>
      <c r="F12" s="18"/>
      <c r="G12" s="18"/>
      <c r="H12" s="215"/>
      <c r="I12" s="250"/>
      <c r="J12" s="250"/>
      <c r="K12" s="250"/>
      <c r="L12" s="250"/>
      <c r="M12" s="250"/>
      <c r="N12" s="250"/>
      <c r="O12" s="250"/>
      <c r="P12" s="250"/>
      <c r="Q12" s="265"/>
      <c r="R12" s="18"/>
    </row>
    <row r="13" spans="1:18" ht="26.25">
      <c r="A13" s="382">
        <v>1</v>
      </c>
      <c r="B13" s="383" t="s">
        <v>321</v>
      </c>
      <c r="C13" s="384"/>
      <c r="D13" s="384"/>
      <c r="E13" s="381"/>
      <c r="F13" s="381"/>
      <c r="G13" s="217"/>
      <c r="H13" s="378"/>
      <c r="I13" s="379">
        <f>NDPL!K170</f>
        <v>-2.917673026066667</v>
      </c>
      <c r="J13" s="251"/>
      <c r="K13" s="251"/>
      <c r="L13" s="251"/>
      <c r="M13" s="378" t="s">
        <v>353</v>
      </c>
      <c r="N13" s="379">
        <f>NDPL!P170</f>
        <v>0.42035226416666616</v>
      </c>
      <c r="O13" s="251"/>
      <c r="P13" s="251"/>
      <c r="Q13" s="265"/>
      <c r="R13" s="18"/>
    </row>
    <row r="14" spans="1:18" ht="26.25">
      <c r="A14" s="382"/>
      <c r="B14" s="383"/>
      <c r="C14" s="384"/>
      <c r="D14" s="384"/>
      <c r="E14" s="381"/>
      <c r="F14" s="381"/>
      <c r="G14" s="217"/>
      <c r="H14" s="378"/>
      <c r="I14" s="379"/>
      <c r="J14" s="251"/>
      <c r="K14" s="251"/>
      <c r="L14" s="251"/>
      <c r="M14" s="378"/>
      <c r="N14" s="379"/>
      <c r="O14" s="251"/>
      <c r="P14" s="251"/>
      <c r="Q14" s="265"/>
      <c r="R14" s="18"/>
    </row>
    <row r="15" spans="1:18" ht="26.25">
      <c r="A15" s="382"/>
      <c r="B15" s="383"/>
      <c r="C15" s="384"/>
      <c r="D15" s="384"/>
      <c r="E15" s="381"/>
      <c r="F15" s="381"/>
      <c r="G15" s="212"/>
      <c r="H15" s="378"/>
      <c r="I15" s="379"/>
      <c r="J15" s="251"/>
      <c r="K15" s="251"/>
      <c r="L15" s="251"/>
      <c r="M15" s="378"/>
      <c r="N15" s="379"/>
      <c r="O15" s="251"/>
      <c r="P15" s="251"/>
      <c r="Q15" s="265"/>
      <c r="R15" s="18"/>
    </row>
    <row r="16" spans="1:18" ht="23.25" customHeight="1">
      <c r="A16" s="382">
        <v>2</v>
      </c>
      <c r="B16" s="383" t="s">
        <v>322</v>
      </c>
      <c r="C16" s="384"/>
      <c r="D16" s="384"/>
      <c r="E16" s="381"/>
      <c r="F16" s="381"/>
      <c r="G16" s="217"/>
      <c r="H16" s="378"/>
      <c r="I16" s="379">
        <f>BRPL!K196</f>
        <v>-5.407830035000002</v>
      </c>
      <c r="J16" s="251"/>
      <c r="K16" s="251"/>
      <c r="L16" s="251"/>
      <c r="M16" s="378" t="s">
        <v>353</v>
      </c>
      <c r="N16" s="379">
        <f>BRPL!P196</f>
        <v>11.107684611499998</v>
      </c>
      <c r="O16" s="251"/>
      <c r="P16" s="251"/>
      <c r="Q16" s="265"/>
      <c r="R16" s="18"/>
    </row>
    <row r="17" spans="1:18" ht="26.25">
      <c r="A17" s="382"/>
      <c r="B17" s="383"/>
      <c r="C17" s="384"/>
      <c r="D17" s="384"/>
      <c r="E17" s="381"/>
      <c r="F17" s="381"/>
      <c r="G17" s="217"/>
      <c r="H17" s="378"/>
      <c r="I17" s="379"/>
      <c r="J17" s="251"/>
      <c r="K17" s="251"/>
      <c r="L17" s="251"/>
      <c r="M17" s="378"/>
      <c r="N17" s="379"/>
      <c r="O17" s="251"/>
      <c r="P17" s="251"/>
      <c r="Q17" s="265"/>
      <c r="R17" s="18"/>
    </row>
    <row r="18" spans="1:18" ht="26.25">
      <c r="A18" s="382"/>
      <c r="B18" s="383"/>
      <c r="C18" s="384"/>
      <c r="D18" s="384"/>
      <c r="E18" s="381"/>
      <c r="F18" s="381"/>
      <c r="G18" s="212"/>
      <c r="H18" s="378"/>
      <c r="I18" s="379"/>
      <c r="J18" s="251"/>
      <c r="K18" s="251"/>
      <c r="L18" s="251"/>
      <c r="M18" s="378"/>
      <c r="N18" s="379"/>
      <c r="O18" s="251"/>
      <c r="P18" s="251"/>
      <c r="Q18" s="265"/>
      <c r="R18" s="18"/>
    </row>
    <row r="19" spans="1:18" ht="23.25" customHeight="1">
      <c r="A19" s="382">
        <v>3</v>
      </c>
      <c r="B19" s="383" t="s">
        <v>323</v>
      </c>
      <c r="C19" s="384"/>
      <c r="D19" s="384"/>
      <c r="E19" s="381"/>
      <c r="F19" s="381"/>
      <c r="G19" s="217"/>
      <c r="H19" s="378" t="s">
        <v>353</v>
      </c>
      <c r="I19" s="379">
        <f>BYPL!K175</f>
        <v>6.792486766866665</v>
      </c>
      <c r="J19" s="251"/>
      <c r="K19" s="251"/>
      <c r="L19" s="251"/>
      <c r="M19" s="378" t="s">
        <v>353</v>
      </c>
      <c r="N19" s="379">
        <f>BYPL!P175</f>
        <v>0.3157633058333327</v>
      </c>
      <c r="O19" s="251"/>
      <c r="P19" s="251"/>
      <c r="Q19" s="265"/>
      <c r="R19" s="18"/>
    </row>
    <row r="20" spans="1:18" ht="26.25">
      <c r="A20" s="382"/>
      <c r="B20" s="383"/>
      <c r="C20" s="384"/>
      <c r="D20" s="384"/>
      <c r="E20" s="381"/>
      <c r="F20" s="381"/>
      <c r="G20" s="217"/>
      <c r="H20" s="378"/>
      <c r="I20" s="379"/>
      <c r="J20" s="251"/>
      <c r="K20" s="251"/>
      <c r="L20" s="251"/>
      <c r="M20" s="378"/>
      <c r="N20" s="379"/>
      <c r="O20" s="251"/>
      <c r="P20" s="251"/>
      <c r="Q20" s="265"/>
      <c r="R20" s="18"/>
    </row>
    <row r="21" spans="1:18" ht="26.25">
      <c r="A21" s="382"/>
      <c r="B21" s="385"/>
      <c r="C21" s="385"/>
      <c r="D21" s="385"/>
      <c r="E21" s="273"/>
      <c r="F21" s="273"/>
      <c r="G21" s="108"/>
      <c r="H21" s="378"/>
      <c r="I21" s="379"/>
      <c r="J21" s="251"/>
      <c r="K21" s="251"/>
      <c r="L21" s="251"/>
      <c r="M21" s="378"/>
      <c r="N21" s="379"/>
      <c r="O21" s="251"/>
      <c r="P21" s="251"/>
      <c r="Q21" s="265"/>
      <c r="R21" s="18"/>
    </row>
    <row r="22" spans="1:18" ht="26.25">
      <c r="A22" s="382">
        <v>4</v>
      </c>
      <c r="B22" s="383" t="s">
        <v>324</v>
      </c>
      <c r="C22" s="385"/>
      <c r="D22" s="385"/>
      <c r="E22" s="273"/>
      <c r="F22" s="273"/>
      <c r="G22" s="217"/>
      <c r="H22" s="378" t="s">
        <v>353</v>
      </c>
      <c r="I22" s="379">
        <f>NDMC!K86</f>
        <v>5.890904073000001</v>
      </c>
      <c r="J22" s="251"/>
      <c r="K22" s="251"/>
      <c r="L22" s="251"/>
      <c r="M22" s="378" t="s">
        <v>353</v>
      </c>
      <c r="N22" s="379">
        <f>NDMC!P86</f>
        <v>0.43197458250000004</v>
      </c>
      <c r="O22" s="251"/>
      <c r="P22" s="251"/>
      <c r="Q22" s="265"/>
      <c r="R22" s="18"/>
    </row>
    <row r="23" spans="1:18" ht="26.25">
      <c r="A23" s="382"/>
      <c r="B23" s="383"/>
      <c r="C23" s="385"/>
      <c r="D23" s="385"/>
      <c r="E23" s="273"/>
      <c r="F23" s="273"/>
      <c r="G23" s="217"/>
      <c r="H23" s="378"/>
      <c r="I23" s="379"/>
      <c r="J23" s="251"/>
      <c r="K23" s="251"/>
      <c r="L23" s="251"/>
      <c r="M23" s="378"/>
      <c r="N23" s="379"/>
      <c r="O23" s="251"/>
      <c r="P23" s="251"/>
      <c r="Q23" s="265"/>
      <c r="R23" s="18"/>
    </row>
    <row r="24" spans="1:18" ht="26.25">
      <c r="A24" s="382"/>
      <c r="B24" s="385"/>
      <c r="C24" s="385"/>
      <c r="D24" s="385"/>
      <c r="E24" s="273"/>
      <c r="F24" s="273"/>
      <c r="G24" s="108"/>
      <c r="H24" s="378"/>
      <c r="I24" s="379"/>
      <c r="J24" s="251"/>
      <c r="K24" s="251"/>
      <c r="L24" s="251"/>
      <c r="M24" s="378"/>
      <c r="N24" s="379"/>
      <c r="O24" s="251"/>
      <c r="P24" s="251"/>
      <c r="Q24" s="265"/>
      <c r="R24" s="18"/>
    </row>
    <row r="25" spans="1:18" ht="26.25">
      <c r="A25" s="382">
        <v>5</v>
      </c>
      <c r="B25" s="383" t="s">
        <v>325</v>
      </c>
      <c r="C25" s="385"/>
      <c r="D25" s="385"/>
      <c r="E25" s="273"/>
      <c r="F25" s="273"/>
      <c r="G25" s="217"/>
      <c r="H25" s="378" t="s">
        <v>353</v>
      </c>
      <c r="I25" s="379">
        <f>MES!K58</f>
        <v>0.1570564272</v>
      </c>
      <c r="J25" s="251"/>
      <c r="K25" s="251"/>
      <c r="L25" s="251"/>
      <c r="M25" s="378" t="s">
        <v>353</v>
      </c>
      <c r="N25" s="379">
        <f>MES!P58</f>
        <v>0.5668400600000001</v>
      </c>
      <c r="O25" s="251"/>
      <c r="P25" s="251"/>
      <c r="Q25" s="265"/>
      <c r="R25" s="18"/>
    </row>
    <row r="26" spans="1:18" ht="20.25">
      <c r="A26" s="214"/>
      <c r="B26" s="18"/>
      <c r="C26" s="18"/>
      <c r="D26" s="18"/>
      <c r="E26" s="18"/>
      <c r="F26" s="18"/>
      <c r="G26" s="18"/>
      <c r="H26" s="216"/>
      <c r="I26" s="380"/>
      <c r="J26" s="249"/>
      <c r="K26" s="249"/>
      <c r="L26" s="249"/>
      <c r="M26" s="249"/>
      <c r="N26" s="249"/>
      <c r="O26" s="249"/>
      <c r="P26" s="249"/>
      <c r="Q26" s="265"/>
      <c r="R26" s="18"/>
    </row>
    <row r="27" spans="1:18" ht="18">
      <c r="A27" s="210"/>
      <c r="B27" s="188"/>
      <c r="C27" s="219"/>
      <c r="D27" s="219"/>
      <c r="E27" s="219"/>
      <c r="F27" s="219"/>
      <c r="G27" s="220"/>
      <c r="H27" s="216"/>
      <c r="I27" s="18"/>
      <c r="J27" s="18"/>
      <c r="K27" s="18"/>
      <c r="L27" s="18"/>
      <c r="M27" s="18"/>
      <c r="N27" s="18"/>
      <c r="O27" s="18"/>
      <c r="P27" s="18"/>
      <c r="Q27" s="265"/>
      <c r="R27" s="18"/>
    </row>
    <row r="28" spans="1:18" ht="15">
      <c r="A28" s="214"/>
      <c r="B28" s="18"/>
      <c r="C28" s="18"/>
      <c r="D28" s="18"/>
      <c r="E28" s="18"/>
      <c r="F28" s="18"/>
      <c r="G28" s="18"/>
      <c r="H28" s="216"/>
      <c r="I28" s="18"/>
      <c r="J28" s="18"/>
      <c r="K28" s="18"/>
      <c r="L28" s="18"/>
      <c r="M28" s="18"/>
      <c r="N28" s="18"/>
      <c r="O28" s="18"/>
      <c r="P28" s="18"/>
      <c r="Q28" s="265"/>
      <c r="R28" s="18"/>
    </row>
    <row r="29" spans="1:18" ht="54" customHeight="1" thickBot="1">
      <c r="A29" s="376" t="s">
        <v>326</v>
      </c>
      <c r="B29" s="254"/>
      <c r="C29" s="254"/>
      <c r="D29" s="254"/>
      <c r="E29" s="254"/>
      <c r="F29" s="254"/>
      <c r="G29" s="254"/>
      <c r="H29" s="255"/>
      <c r="I29" s="255"/>
      <c r="J29" s="255"/>
      <c r="K29" s="255"/>
      <c r="L29" s="255"/>
      <c r="M29" s="255"/>
      <c r="N29" s="255"/>
      <c r="O29" s="255"/>
      <c r="P29" s="255"/>
      <c r="Q29" s="266"/>
      <c r="R29" s="18"/>
    </row>
    <row r="30" spans="1:9" ht="13.5" thickTop="1">
      <c r="A30" s="207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9" t="s">
        <v>352</v>
      </c>
      <c r="B33" s="18"/>
      <c r="C33" s="18"/>
      <c r="D33" s="18"/>
      <c r="E33" s="375"/>
      <c r="F33" s="375"/>
      <c r="G33" s="18"/>
      <c r="H33" s="18"/>
      <c r="I33" s="18"/>
    </row>
    <row r="34" spans="1:9" ht="15">
      <c r="A34" s="243"/>
      <c r="B34" s="243"/>
      <c r="C34" s="243"/>
      <c r="D34" s="243"/>
      <c r="E34" s="375"/>
      <c r="F34" s="375"/>
      <c r="G34" s="18"/>
      <c r="H34" s="18"/>
      <c r="I34" s="18"/>
    </row>
    <row r="35" spans="1:9" s="375" customFormat="1" ht="15" customHeight="1">
      <c r="A35" s="387" t="s">
        <v>360</v>
      </c>
      <c r="E35"/>
      <c r="F35"/>
      <c r="G35" s="243"/>
      <c r="H35" s="243"/>
      <c r="I35" s="243"/>
    </row>
    <row r="36" spans="1:9" s="375" customFormat="1" ht="15" customHeight="1">
      <c r="A36" s="387"/>
      <c r="E36"/>
      <c r="F36"/>
      <c r="H36" s="243"/>
      <c r="I36" s="243"/>
    </row>
    <row r="37" spans="1:9" s="375" customFormat="1" ht="15" customHeight="1">
      <c r="A37" s="387" t="s">
        <v>361</v>
      </c>
      <c r="E37"/>
      <c r="F37"/>
      <c r="I37" s="243"/>
    </row>
    <row r="38" spans="1:9" s="375" customFormat="1" ht="15" customHeight="1">
      <c r="A38" s="386"/>
      <c r="E38"/>
      <c r="F38"/>
      <c r="I38" s="243"/>
    </row>
    <row r="39" spans="1:9" s="375" customFormat="1" ht="15" customHeight="1">
      <c r="A39" s="387"/>
      <c r="E39"/>
      <c r="F39"/>
      <c r="I39" s="243"/>
    </row>
    <row r="40" spans="1:6" s="375" customFormat="1" ht="15" customHeight="1">
      <c r="A40" s="387"/>
      <c r="B40" s="37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="85" zoomScaleNormal="85" zoomScalePageLayoutView="0" workbookViewId="0" topLeftCell="A1">
      <selection activeCell="A8" sqref="A8:IV8"/>
    </sheetView>
  </sheetViews>
  <sheetFormatPr defaultColWidth="9.140625" defaultRowHeight="12.75"/>
  <cols>
    <col min="1" max="1" width="6.8515625" style="464" customWidth="1"/>
    <col min="2" max="2" width="12.00390625" style="464" customWidth="1"/>
    <col min="3" max="3" width="9.8515625" style="464" bestFit="1" customWidth="1"/>
    <col min="4" max="5" width="9.140625" style="464" customWidth="1"/>
    <col min="6" max="6" width="9.28125" style="464" bestFit="1" customWidth="1"/>
    <col min="7" max="7" width="13.00390625" style="464" customWidth="1"/>
    <col min="8" max="8" width="12.140625" style="464" customWidth="1"/>
    <col min="9" max="9" width="9.28125" style="464" bestFit="1" customWidth="1"/>
    <col min="10" max="10" width="10.57421875" style="464" bestFit="1" customWidth="1"/>
    <col min="11" max="11" width="10.00390625" style="464" customWidth="1"/>
    <col min="12" max="13" width="11.8515625" style="464" customWidth="1"/>
    <col min="14" max="14" width="9.28125" style="464" bestFit="1" customWidth="1"/>
    <col min="15" max="15" width="10.57421875" style="464" bestFit="1" customWidth="1"/>
    <col min="16" max="16" width="12.7109375" style="464" customWidth="1"/>
    <col min="17" max="17" width="12.28125" style="464" customWidth="1"/>
    <col min="18" max="16384" width="9.140625" style="464" customWidth="1"/>
  </cols>
  <sheetData>
    <row r="1" spans="1:16" ht="24" thickBot="1">
      <c r="A1" s="3"/>
      <c r="G1" s="505"/>
      <c r="H1" s="505"/>
      <c r="I1" s="48" t="s">
        <v>397</v>
      </c>
      <c r="J1" s="505"/>
      <c r="K1" s="505"/>
      <c r="L1" s="505"/>
      <c r="M1" s="505"/>
      <c r="N1" s="48" t="s">
        <v>398</v>
      </c>
      <c r="O1" s="505"/>
      <c r="P1" s="505"/>
    </row>
    <row r="2" spans="1:17" ht="39.75" thickBot="1" thickTop="1">
      <c r="A2" s="533" t="s">
        <v>8</v>
      </c>
      <c r="B2" s="534" t="s">
        <v>9</v>
      </c>
      <c r="C2" s="535" t="s">
        <v>1</v>
      </c>
      <c r="D2" s="535" t="s">
        <v>2</v>
      </c>
      <c r="E2" s="535" t="s">
        <v>3</v>
      </c>
      <c r="F2" s="535" t="s">
        <v>10</v>
      </c>
      <c r="G2" s="533" t="str">
        <f>NDPL!G5</f>
        <v>FINAL READING 01/10/2017</v>
      </c>
      <c r="H2" s="535" t="str">
        <f>NDPL!H5</f>
        <v>INTIAL READING 01/09/2017</v>
      </c>
      <c r="I2" s="535" t="s">
        <v>4</v>
      </c>
      <c r="J2" s="535" t="s">
        <v>5</v>
      </c>
      <c r="K2" s="535" t="s">
        <v>6</v>
      </c>
      <c r="L2" s="533" t="str">
        <f>NDPL!G5</f>
        <v>FINAL READING 01/10/2017</v>
      </c>
      <c r="M2" s="535" t="str">
        <f>NDPL!H5</f>
        <v>INTIAL READING 01/09/2017</v>
      </c>
      <c r="N2" s="535" t="s">
        <v>4</v>
      </c>
      <c r="O2" s="535" t="s">
        <v>5</v>
      </c>
      <c r="P2" s="564" t="s">
        <v>6</v>
      </c>
      <c r="Q2" s="724"/>
    </row>
    <row r="3" ht="14.25" thickBot="1" thickTop="1"/>
    <row r="4" spans="1:17" ht="13.5" thickTop="1">
      <c r="A4" s="477"/>
      <c r="B4" s="257" t="s">
        <v>341</v>
      </c>
      <c r="C4" s="476"/>
      <c r="D4" s="476"/>
      <c r="E4" s="476"/>
      <c r="F4" s="625"/>
      <c r="G4" s="477"/>
      <c r="H4" s="476"/>
      <c r="I4" s="476"/>
      <c r="J4" s="476"/>
      <c r="K4" s="625"/>
      <c r="L4" s="477"/>
      <c r="M4" s="476"/>
      <c r="N4" s="476"/>
      <c r="O4" s="476"/>
      <c r="P4" s="625"/>
      <c r="Q4" s="571"/>
    </row>
    <row r="5" spans="1:17" ht="12.75">
      <c r="A5" s="725"/>
      <c r="B5" s="129" t="s">
        <v>345</v>
      </c>
      <c r="C5" s="130" t="s">
        <v>278</v>
      </c>
      <c r="D5" s="505"/>
      <c r="E5" s="505"/>
      <c r="F5" s="718"/>
      <c r="G5" s="725"/>
      <c r="H5" s="505"/>
      <c r="I5" s="505"/>
      <c r="J5" s="505"/>
      <c r="K5" s="718"/>
      <c r="L5" s="725"/>
      <c r="M5" s="505"/>
      <c r="N5" s="505"/>
      <c r="O5" s="505"/>
      <c r="P5" s="718"/>
      <c r="Q5" s="468"/>
    </row>
    <row r="6" spans="1:17" ht="15">
      <c r="A6" s="504">
        <v>1</v>
      </c>
      <c r="B6" s="505" t="s">
        <v>342</v>
      </c>
      <c r="C6" s="506">
        <v>5100238</v>
      </c>
      <c r="D6" s="127" t="s">
        <v>12</v>
      </c>
      <c r="E6" s="127" t="s">
        <v>280</v>
      </c>
      <c r="F6" s="507">
        <v>750</v>
      </c>
      <c r="G6" s="341">
        <v>10963</v>
      </c>
      <c r="H6" s="277">
        <v>10197</v>
      </c>
      <c r="I6" s="401">
        <f>G6-H6</f>
        <v>766</v>
      </c>
      <c r="J6" s="401">
        <f>$F6*I6</f>
        <v>574500</v>
      </c>
      <c r="K6" s="487">
        <f>J6/1000000</f>
        <v>0.5745</v>
      </c>
      <c r="L6" s="341">
        <v>999964</v>
      </c>
      <c r="M6" s="277">
        <v>999964</v>
      </c>
      <c r="N6" s="401">
        <f>L6-M6</f>
        <v>0</v>
      </c>
      <c r="O6" s="401">
        <f>$F6*N6</f>
        <v>0</v>
      </c>
      <c r="P6" s="487">
        <f>O6/1000000</f>
        <v>0</v>
      </c>
      <c r="Q6" s="480"/>
    </row>
    <row r="7" spans="1:17" ht="15">
      <c r="A7" s="504">
        <v>2</v>
      </c>
      <c r="B7" s="505" t="s">
        <v>343</v>
      </c>
      <c r="C7" s="506">
        <v>5128477</v>
      </c>
      <c r="D7" s="127" t="s">
        <v>12</v>
      </c>
      <c r="E7" s="127" t="s">
        <v>280</v>
      </c>
      <c r="F7" s="507">
        <v>1500</v>
      </c>
      <c r="G7" s="341">
        <v>996749</v>
      </c>
      <c r="H7" s="342">
        <v>996796</v>
      </c>
      <c r="I7" s="401">
        <f>G7-H7</f>
        <v>-47</v>
      </c>
      <c r="J7" s="401">
        <f>$F7*I7</f>
        <v>-70500</v>
      </c>
      <c r="K7" s="487">
        <f>J7/1000000</f>
        <v>-0.0705</v>
      </c>
      <c r="L7" s="341">
        <v>991915</v>
      </c>
      <c r="M7" s="342">
        <v>991915</v>
      </c>
      <c r="N7" s="401">
        <f>L7-M7</f>
        <v>0</v>
      </c>
      <c r="O7" s="401">
        <f>$F7*N7</f>
        <v>0</v>
      </c>
      <c r="P7" s="487">
        <f>O7/1000000</f>
        <v>0</v>
      </c>
      <c r="Q7" s="468"/>
    </row>
    <row r="8" spans="1:17" ht="15">
      <c r="A8" s="504"/>
      <c r="B8" s="505"/>
      <c r="C8" s="506">
        <v>5295188</v>
      </c>
      <c r="D8" s="127" t="s">
        <v>12</v>
      </c>
      <c r="E8" s="127" t="s">
        <v>280</v>
      </c>
      <c r="F8" s="507">
        <v>1000</v>
      </c>
      <c r="G8" s="341">
        <v>88</v>
      </c>
      <c r="H8" s="342">
        <v>0</v>
      </c>
      <c r="I8" s="401">
        <f>G8-H8</f>
        <v>88</v>
      </c>
      <c r="J8" s="401">
        <f>$F8*I8</f>
        <v>88000</v>
      </c>
      <c r="K8" s="487">
        <f>J8/1000000</f>
        <v>0.088</v>
      </c>
      <c r="L8" s="341">
        <v>0</v>
      </c>
      <c r="M8" s="342">
        <v>0</v>
      </c>
      <c r="N8" s="401">
        <f>L8-M8</f>
        <v>0</v>
      </c>
      <c r="O8" s="401">
        <f>$F8*N8</f>
        <v>0</v>
      </c>
      <c r="P8" s="487">
        <f>O8/1000000</f>
        <v>0</v>
      </c>
      <c r="Q8" s="468" t="s">
        <v>455</v>
      </c>
    </row>
    <row r="9" spans="1:17" s="554" customFormat="1" ht="15">
      <c r="A9" s="545">
        <v>3</v>
      </c>
      <c r="B9" s="546" t="s">
        <v>344</v>
      </c>
      <c r="C9" s="547">
        <v>4864840</v>
      </c>
      <c r="D9" s="548" t="s">
        <v>12</v>
      </c>
      <c r="E9" s="548" t="s">
        <v>280</v>
      </c>
      <c r="F9" s="549">
        <v>750</v>
      </c>
      <c r="G9" s="550">
        <v>852575</v>
      </c>
      <c r="H9" s="342">
        <v>852604</v>
      </c>
      <c r="I9" s="551">
        <f>G9-H9</f>
        <v>-29</v>
      </c>
      <c r="J9" s="551">
        <f>$F9*I9</f>
        <v>-21750</v>
      </c>
      <c r="K9" s="552">
        <f>J9/1000000</f>
        <v>-0.02175</v>
      </c>
      <c r="L9" s="550">
        <v>998641</v>
      </c>
      <c r="M9" s="342">
        <v>998641</v>
      </c>
      <c r="N9" s="551">
        <f>L9-M9</f>
        <v>0</v>
      </c>
      <c r="O9" s="551">
        <f>$F9*N9</f>
        <v>0</v>
      </c>
      <c r="P9" s="552">
        <f>O9/1000000</f>
        <v>0</v>
      </c>
      <c r="Q9" s="553"/>
    </row>
    <row r="10" spans="1:17" ht="12.75">
      <c r="A10" s="504"/>
      <c r="B10" s="505"/>
      <c r="C10" s="506"/>
      <c r="D10" s="505"/>
      <c r="E10" s="505"/>
      <c r="F10" s="507"/>
      <c r="G10" s="504"/>
      <c r="H10" s="506"/>
      <c r="I10" s="505"/>
      <c r="J10" s="505"/>
      <c r="K10" s="718"/>
      <c r="L10" s="504"/>
      <c r="M10" s="506"/>
      <c r="N10" s="505"/>
      <c r="O10" s="505"/>
      <c r="P10" s="718"/>
      <c r="Q10" s="468"/>
    </row>
    <row r="11" spans="1:17" ht="12.75">
      <c r="A11" s="725"/>
      <c r="B11" s="505"/>
      <c r="C11" s="505"/>
      <c r="D11" s="505"/>
      <c r="E11" s="505"/>
      <c r="F11" s="718"/>
      <c r="G11" s="504"/>
      <c r="H11" s="506"/>
      <c r="I11" s="505"/>
      <c r="J11" s="505"/>
      <c r="K11" s="718"/>
      <c r="L11" s="504"/>
      <c r="M11" s="506"/>
      <c r="N11" s="505"/>
      <c r="O11" s="505"/>
      <c r="P11" s="718"/>
      <c r="Q11" s="468"/>
    </row>
    <row r="12" spans="1:17" ht="12.75">
      <c r="A12" s="725"/>
      <c r="B12" s="505"/>
      <c r="C12" s="505"/>
      <c r="D12" s="505"/>
      <c r="E12" s="505"/>
      <c r="F12" s="718"/>
      <c r="G12" s="504"/>
      <c r="H12" s="506"/>
      <c r="I12" s="505"/>
      <c r="J12" s="505"/>
      <c r="K12" s="718"/>
      <c r="L12" s="504"/>
      <c r="M12" s="506"/>
      <c r="N12" s="505"/>
      <c r="O12" s="505"/>
      <c r="P12" s="718"/>
      <c r="Q12" s="468"/>
    </row>
    <row r="13" spans="1:17" ht="12.75">
      <c r="A13" s="725"/>
      <c r="B13" s="505"/>
      <c r="C13" s="505"/>
      <c r="D13" s="505"/>
      <c r="E13" s="505"/>
      <c r="F13" s="718"/>
      <c r="G13" s="504"/>
      <c r="H13" s="506"/>
      <c r="I13" s="130" t="s">
        <v>318</v>
      </c>
      <c r="J13" s="505"/>
      <c r="K13" s="566">
        <f>SUM(K6:K9)</f>
        <v>0.5702499999999999</v>
      </c>
      <c r="L13" s="504"/>
      <c r="M13" s="506"/>
      <c r="N13" s="130" t="s">
        <v>318</v>
      </c>
      <c r="O13" s="505"/>
      <c r="P13" s="566">
        <f>SUM(P6:P9)</f>
        <v>0</v>
      </c>
      <c r="Q13" s="468"/>
    </row>
    <row r="14" spans="1:17" ht="12.75">
      <c r="A14" s="725"/>
      <c r="B14" s="505"/>
      <c r="C14" s="505"/>
      <c r="D14" s="505"/>
      <c r="E14" s="505"/>
      <c r="F14" s="718"/>
      <c r="G14" s="504"/>
      <c r="H14" s="506"/>
      <c r="I14" s="310"/>
      <c r="J14" s="505"/>
      <c r="K14" s="197"/>
      <c r="L14" s="504"/>
      <c r="M14" s="506"/>
      <c r="N14" s="310"/>
      <c r="O14" s="505"/>
      <c r="P14" s="197"/>
      <c r="Q14" s="468"/>
    </row>
    <row r="15" spans="1:17" ht="12.75">
      <c r="A15" s="725"/>
      <c r="B15" s="505"/>
      <c r="C15" s="505"/>
      <c r="D15" s="505"/>
      <c r="E15" s="505"/>
      <c r="F15" s="718"/>
      <c r="G15" s="504"/>
      <c r="H15" s="506"/>
      <c r="I15" s="505"/>
      <c r="J15" s="505"/>
      <c r="K15" s="718"/>
      <c r="L15" s="504"/>
      <c r="M15" s="506"/>
      <c r="N15" s="505"/>
      <c r="O15" s="505"/>
      <c r="P15" s="718"/>
      <c r="Q15" s="468"/>
    </row>
    <row r="16" spans="1:17" ht="12.75">
      <c r="A16" s="725"/>
      <c r="B16" s="123" t="s">
        <v>154</v>
      </c>
      <c r="C16" s="505"/>
      <c r="D16" s="505"/>
      <c r="E16" s="505"/>
      <c r="F16" s="718"/>
      <c r="G16" s="504"/>
      <c r="H16" s="506"/>
      <c r="I16" s="505"/>
      <c r="J16" s="505"/>
      <c r="K16" s="718"/>
      <c r="L16" s="504"/>
      <c r="M16" s="506"/>
      <c r="N16" s="505"/>
      <c r="O16" s="505"/>
      <c r="P16" s="718"/>
      <c r="Q16" s="468"/>
    </row>
    <row r="17" spans="1:17" ht="12.75">
      <c r="A17" s="726"/>
      <c r="B17" s="123" t="s">
        <v>277</v>
      </c>
      <c r="C17" s="114" t="s">
        <v>278</v>
      </c>
      <c r="D17" s="114"/>
      <c r="E17" s="115"/>
      <c r="F17" s="116"/>
      <c r="G17" s="117"/>
      <c r="H17" s="506"/>
      <c r="I17" s="505"/>
      <c r="J17" s="505"/>
      <c r="K17" s="718"/>
      <c r="L17" s="504"/>
      <c r="M17" s="506"/>
      <c r="N17" s="505"/>
      <c r="O17" s="505"/>
      <c r="P17" s="718"/>
      <c r="Q17" s="468"/>
    </row>
    <row r="18" spans="1:17" ht="15">
      <c r="A18" s="117">
        <v>1</v>
      </c>
      <c r="B18" s="118" t="s">
        <v>279</v>
      </c>
      <c r="C18" s="119">
        <v>5100232</v>
      </c>
      <c r="D18" s="120" t="s">
        <v>12</v>
      </c>
      <c r="E18" s="120" t="s">
        <v>280</v>
      </c>
      <c r="F18" s="121">
        <v>5000</v>
      </c>
      <c r="G18" s="341">
        <v>999877</v>
      </c>
      <c r="H18" s="277">
        <v>999858</v>
      </c>
      <c r="I18" s="401">
        <f>G18-H18</f>
        <v>19</v>
      </c>
      <c r="J18" s="401">
        <f>$F18*I18</f>
        <v>95000</v>
      </c>
      <c r="K18" s="487">
        <f>J18/1000000</f>
        <v>0.095</v>
      </c>
      <c r="L18" s="341">
        <v>11729</v>
      </c>
      <c r="M18" s="277">
        <v>11552</v>
      </c>
      <c r="N18" s="401">
        <f>L18-M18</f>
        <v>177</v>
      </c>
      <c r="O18" s="401">
        <f>$F18*N18</f>
        <v>885000</v>
      </c>
      <c r="P18" s="487">
        <f>O18/1000000</f>
        <v>0.885</v>
      </c>
      <c r="Q18" s="468"/>
    </row>
    <row r="19" spans="1:17" ht="15">
      <c r="A19" s="117">
        <v>2</v>
      </c>
      <c r="B19" s="126" t="s">
        <v>281</v>
      </c>
      <c r="C19" s="119">
        <v>4864938</v>
      </c>
      <c r="D19" s="120" t="s">
        <v>12</v>
      </c>
      <c r="E19" s="120" t="s">
        <v>280</v>
      </c>
      <c r="F19" s="121">
        <v>1000</v>
      </c>
      <c r="G19" s="341">
        <v>999964</v>
      </c>
      <c r="H19" s="342">
        <v>999964</v>
      </c>
      <c r="I19" s="401">
        <f>G19-H19</f>
        <v>0</v>
      </c>
      <c r="J19" s="401">
        <f>$F19*I19</f>
        <v>0</v>
      </c>
      <c r="K19" s="487">
        <f>J19/1000000</f>
        <v>0</v>
      </c>
      <c r="L19" s="341">
        <v>928787</v>
      </c>
      <c r="M19" s="342">
        <v>933958</v>
      </c>
      <c r="N19" s="401">
        <f>L19-M19</f>
        <v>-5171</v>
      </c>
      <c r="O19" s="401">
        <f>$F19*N19</f>
        <v>-5171000</v>
      </c>
      <c r="P19" s="487">
        <f>O19/1000000</f>
        <v>-5.171</v>
      </c>
      <c r="Q19" s="480"/>
    </row>
    <row r="20" spans="1:17" ht="15">
      <c r="A20" s="117">
        <v>3</v>
      </c>
      <c r="B20" s="118" t="s">
        <v>282</v>
      </c>
      <c r="C20" s="119">
        <v>4864947</v>
      </c>
      <c r="D20" s="120" t="s">
        <v>12</v>
      </c>
      <c r="E20" s="120" t="s">
        <v>280</v>
      </c>
      <c r="F20" s="121">
        <v>1000</v>
      </c>
      <c r="G20" s="341">
        <v>973199</v>
      </c>
      <c r="H20" s="342">
        <v>973272</v>
      </c>
      <c r="I20" s="401">
        <f>G20-H20</f>
        <v>-73</v>
      </c>
      <c r="J20" s="401">
        <f>$F20*I20</f>
        <v>-73000</v>
      </c>
      <c r="K20" s="487">
        <f>J20/1000000</f>
        <v>-0.073</v>
      </c>
      <c r="L20" s="341">
        <v>998257</v>
      </c>
      <c r="M20" s="342">
        <v>998126</v>
      </c>
      <c r="N20" s="401">
        <f>L20-M20</f>
        <v>131</v>
      </c>
      <c r="O20" s="401">
        <f>$F20*N20</f>
        <v>131000</v>
      </c>
      <c r="P20" s="487">
        <f>O20/1000000</f>
        <v>0.131</v>
      </c>
      <c r="Q20" s="733"/>
    </row>
    <row r="21" spans="1:17" ht="12.75">
      <c r="A21" s="117"/>
      <c r="B21" s="118"/>
      <c r="C21" s="119"/>
      <c r="D21" s="120"/>
      <c r="E21" s="120"/>
      <c r="F21" s="122"/>
      <c r="G21" s="131"/>
      <c r="H21" s="505"/>
      <c r="I21" s="401"/>
      <c r="J21" s="401"/>
      <c r="K21" s="487"/>
      <c r="L21" s="647"/>
      <c r="M21" s="646"/>
      <c r="N21" s="401"/>
      <c r="O21" s="401"/>
      <c r="P21" s="487"/>
      <c r="Q21" s="468"/>
    </row>
    <row r="22" spans="1:17" ht="12.75">
      <c r="A22" s="725"/>
      <c r="B22" s="505"/>
      <c r="C22" s="505"/>
      <c r="D22" s="505"/>
      <c r="E22" s="505"/>
      <c r="F22" s="718"/>
      <c r="G22" s="725"/>
      <c r="H22" s="505"/>
      <c r="I22" s="505"/>
      <c r="J22" s="505"/>
      <c r="K22" s="718"/>
      <c r="L22" s="725"/>
      <c r="M22" s="505"/>
      <c r="N22" s="505"/>
      <c r="O22" s="505"/>
      <c r="P22" s="718"/>
      <c r="Q22" s="468"/>
    </row>
    <row r="23" spans="1:17" ht="12.75">
      <c r="A23" s="725"/>
      <c r="B23" s="505"/>
      <c r="C23" s="505"/>
      <c r="D23" s="505"/>
      <c r="E23" s="505"/>
      <c r="F23" s="718"/>
      <c r="G23" s="725"/>
      <c r="H23" s="505"/>
      <c r="I23" s="505"/>
      <c r="J23" s="505"/>
      <c r="K23" s="718"/>
      <c r="L23" s="725"/>
      <c r="M23" s="505"/>
      <c r="N23" s="505"/>
      <c r="O23" s="505"/>
      <c r="P23" s="718"/>
      <c r="Q23" s="468"/>
    </row>
    <row r="24" spans="1:17" ht="12.75">
      <c r="A24" s="725"/>
      <c r="B24" s="505"/>
      <c r="C24" s="505"/>
      <c r="D24" s="505"/>
      <c r="E24" s="505"/>
      <c r="F24" s="718"/>
      <c r="G24" s="725"/>
      <c r="H24" s="505"/>
      <c r="I24" s="130" t="s">
        <v>318</v>
      </c>
      <c r="J24" s="505"/>
      <c r="K24" s="566">
        <f>SUM(K18:K20)</f>
        <v>0.022000000000000006</v>
      </c>
      <c r="L24" s="725"/>
      <c r="M24" s="505"/>
      <c r="N24" s="130" t="s">
        <v>318</v>
      </c>
      <c r="O24" s="505"/>
      <c r="P24" s="566">
        <f>SUM(P18:P20)</f>
        <v>-4.155</v>
      </c>
      <c r="Q24" s="468"/>
    </row>
    <row r="25" spans="1:17" ht="13.5" thickBot="1">
      <c r="A25" s="626"/>
      <c r="B25" s="508"/>
      <c r="C25" s="508"/>
      <c r="D25" s="508"/>
      <c r="E25" s="508"/>
      <c r="F25" s="629"/>
      <c r="G25" s="626"/>
      <c r="H25" s="508"/>
      <c r="I25" s="508"/>
      <c r="J25" s="508"/>
      <c r="K25" s="629"/>
      <c r="L25" s="626"/>
      <c r="M25" s="508"/>
      <c r="N25" s="508"/>
      <c r="O25" s="508"/>
      <c r="P25" s="629"/>
      <c r="Q25" s="583"/>
    </row>
    <row r="26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2017-10-27T11:29:59Z</cp:lastPrinted>
  <dcterms:created xsi:type="dcterms:W3CDTF">1996-10-14T23:33:28Z</dcterms:created>
  <dcterms:modified xsi:type="dcterms:W3CDTF">2017-10-27T11:30:38Z</dcterms:modified>
  <cp:category/>
  <cp:version/>
  <cp:contentType/>
  <cp:contentStatus/>
</cp:coreProperties>
</file>